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tables/table3.xml" ContentType="application/vnd.openxmlformats-officedocument.spreadsheetml.table+xml"/>
  <Override PartName="/xl/comments6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tables/table4.xml" ContentType="application/vnd.openxmlformats-officedocument.spreadsheetml.table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drawings/drawing1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customUI/images/leitura2.png" ContentType="image/.png"/>
  <Override PartName="/customUI/images/ciclo.png" ContentType="image/.png"/>
  <Override PartName="/customUI/images/videoaulas.png" ContentType="image/.png"/>
  <Override PartName="/customUI/images/041-alarm.png" ContentType="image/.png"/>
  <Override PartName="/customUI/images/wallet-1.png" ContentType="image/.png"/>
  <Override PartName="/customUI/images/relatorios.png" ContentType="image/.png"/>
  <Override PartName="/customUI/images/realizados.png" ContentType="image/.png"/>
  <Override PartName="/customUI/images/previstos.png" ContentType="image/.png"/>
  <Override PartName="/customUI/images/simulados0.png" ContentType="image/.png"/>
  <Override PartName="/customUI/images/calendar.png" ContentType="image/.png"/>
  <Override PartName="/customUI/images/contato3.png" ContentType="image/.png"/>
  <Override PartName="/customUI/images/028-layer.png" ContentType="image/.png"/>
  <Override PartName="/customUI/images/023-blackboard.png" ContentType="image/.png"/>
  <Override PartName="/customUI/images/configuracoes.png" ContentType="image/.png"/>
  <Override PartName="/customUI/images/contato2.png" ContentType="image/.png"/>
  <Override PartName="/customUI/images/resumos.png" ContentType="image/.png"/>
  <Override PartName="/customUI/images/simulados.png" ContentType="image/.png"/>
  <Override PartName="/customUI/images/leitura.png" ContentType="image/.png"/>
  <Override PartName="/customUI/images/reload.png" ContentType="image/.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69d319e7bf8f42cf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 codeName="{22E68647-3C60-695B-3CA0-4895CD717B8A}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3B6E058A-C155-485D-827B-26263399EC71}" xr6:coauthVersionLast="40" xr6:coauthVersionMax="40" xr10:uidLastSave="{00000000-0000-0000-0000-000000000000}"/>
  <bookViews>
    <workbookView xWindow="0" yWindow="0" windowWidth="20400" windowHeight="7725" tabRatio="926" activeTab="1" xr2:uid="{85D25C66-D957-4EBF-9869-CE1852B707EF}"/>
  </bookViews>
  <sheets>
    <sheet name="Contato" sheetId="105" r:id="rId1"/>
    <sheet name="Dashboard" sheetId="11" r:id="rId2"/>
    <sheet name="Edital" sheetId="2" r:id="rId3"/>
    <sheet name="Ciclo" sheetId="9" r:id="rId4"/>
    <sheet name="Grade" sheetId="7" r:id="rId5"/>
    <sheet name="Horas" sheetId="3" r:id="rId6"/>
    <sheet name="Exercícios" sheetId="5" r:id="rId7"/>
    <sheet name="Simulados" sheetId="39" r:id="rId8"/>
    <sheet name="Videoaulas" sheetId="13" r:id="rId9"/>
    <sheet name="Leitura" sheetId="10" r:id="rId10"/>
    <sheet name="ConcursosPrevistos" sheetId="16" r:id="rId11"/>
    <sheet name="ConcursosRealizados" sheetId="15" r:id="rId12"/>
    <sheet name="Financeiro" sheetId="6" r:id="rId13"/>
    <sheet name="Rel_Exer" sheetId="17" r:id="rId14"/>
    <sheet name="Rel_Sim" sheetId="65" r:id="rId15"/>
    <sheet name="Rel_Horas" sheetId="63" r:id="rId16"/>
    <sheet name="Rel_Fin" sheetId="42" r:id="rId17"/>
    <sheet name="Configurações" sheetId="12" r:id="rId18"/>
    <sheet name="Dados" sheetId="19" r:id="rId19"/>
    <sheet name="1" sheetId="67" r:id="rId20"/>
    <sheet name="2" sheetId="86" r:id="rId21"/>
    <sheet name="3" sheetId="87" r:id="rId22"/>
  </sheets>
  <functionGroups builtInGroupCount="19"/>
  <definedNames>
    <definedName name="_xlnm._FilterDatabase" localSheetId="10" hidden="1">ConcursosPrevistos!$B$5:$G$5</definedName>
    <definedName name="_xlnm._FilterDatabase" localSheetId="6" hidden="1">Exercícios!$C$10:$C$12</definedName>
    <definedName name="_xlnm.Print_Area" localSheetId="19">'1'!$B$9:$C$255</definedName>
    <definedName name="_xlnm.Print_Area" localSheetId="20">'2'!$B$9:$C$255</definedName>
    <definedName name="_xlnm.Print_Area" localSheetId="21">'3'!$B$9:$C$255</definedName>
    <definedName name="_xlnm.Print_Area" localSheetId="3">Ciclo!$B$3:$M$21</definedName>
    <definedName name="_xlnm.Print_Area" localSheetId="0">Contato!#REF!</definedName>
    <definedName name="_xlnm.Print_Area" localSheetId="4">Grade!$B$5:$I$23</definedName>
    <definedName name="_xlnm.Print_Area" localSheetId="13">Rel_Exer!$A$7:$Q$32</definedName>
    <definedName name="_xlnm.Print_Area" localSheetId="16">Rel_Fin!$A$7:$O$26</definedName>
    <definedName name="_xlnm.Print_Area" localSheetId="15">Rel_Horas!$A$7:$J$46</definedName>
    <definedName name="ListaAtividades">OFFSET(Configurações!$C$24,1,0,COUNTIF(Configurações!$C$25:$C$34,"&lt;&gt;"&amp;""),1)</definedName>
    <definedName name="ListaMaterias">OFFSET(Edital!$C$14,1,0,COUNTIF(Edital!$C$15:$D$34,"&lt;&gt;"&amp;""),1)</definedName>
    <definedName name="ListaSiglas">OFFSET(Edital!$E$14,1,0,COUNTIF(Edital!$E$15:$E$34,"&lt;&gt;"&amp;""),1)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9" i="87" l="1"/>
  <c r="L259" i="87"/>
  <c r="K259" i="87"/>
  <c r="J259" i="87"/>
  <c r="I259" i="87"/>
  <c r="H259" i="87"/>
  <c r="G259" i="87"/>
  <c r="M258" i="87"/>
  <c r="L258" i="87"/>
  <c r="K258" i="87"/>
  <c r="J258" i="87"/>
  <c r="I258" i="87"/>
  <c r="H258" i="87"/>
  <c r="G258" i="87"/>
  <c r="M257" i="87"/>
  <c r="L257" i="87"/>
  <c r="K257" i="87"/>
  <c r="J257" i="87"/>
  <c r="I257" i="87"/>
  <c r="H257" i="87"/>
  <c r="G257" i="87"/>
  <c r="M256" i="87"/>
  <c r="L256" i="87"/>
  <c r="K256" i="87"/>
  <c r="J256" i="87"/>
  <c r="I256" i="87"/>
  <c r="H256" i="87"/>
  <c r="G256" i="87"/>
  <c r="M255" i="87"/>
  <c r="L255" i="87"/>
  <c r="K255" i="87"/>
  <c r="J255" i="87"/>
  <c r="I255" i="87"/>
  <c r="H255" i="87"/>
  <c r="G255" i="87"/>
  <c r="M254" i="87"/>
  <c r="L254" i="87"/>
  <c r="K254" i="87"/>
  <c r="J254" i="87"/>
  <c r="I254" i="87"/>
  <c r="H254" i="87"/>
  <c r="G254" i="87"/>
  <c r="M253" i="87"/>
  <c r="L253" i="87"/>
  <c r="K253" i="87"/>
  <c r="J253" i="87"/>
  <c r="I253" i="87"/>
  <c r="H253" i="87"/>
  <c r="G253" i="87"/>
  <c r="M252" i="87"/>
  <c r="L252" i="87"/>
  <c r="K252" i="87"/>
  <c r="J252" i="87"/>
  <c r="I252" i="87"/>
  <c r="H252" i="87"/>
  <c r="G252" i="87"/>
  <c r="M251" i="87"/>
  <c r="L251" i="87"/>
  <c r="K251" i="87"/>
  <c r="J251" i="87"/>
  <c r="I251" i="87"/>
  <c r="H251" i="87"/>
  <c r="G251" i="87"/>
  <c r="M250" i="87"/>
  <c r="L250" i="87"/>
  <c r="K250" i="87"/>
  <c r="J250" i="87"/>
  <c r="I250" i="87"/>
  <c r="H250" i="87"/>
  <c r="G250" i="87"/>
  <c r="M249" i="87"/>
  <c r="L249" i="87"/>
  <c r="K249" i="87"/>
  <c r="J249" i="87"/>
  <c r="I249" i="87"/>
  <c r="H249" i="87"/>
  <c r="G249" i="87"/>
  <c r="M248" i="87"/>
  <c r="L248" i="87"/>
  <c r="K248" i="87"/>
  <c r="J248" i="87"/>
  <c r="I248" i="87"/>
  <c r="H248" i="87"/>
  <c r="G248" i="87"/>
  <c r="M247" i="87"/>
  <c r="L247" i="87"/>
  <c r="K247" i="87"/>
  <c r="J247" i="87"/>
  <c r="I247" i="87"/>
  <c r="H247" i="87"/>
  <c r="G247" i="87"/>
  <c r="M246" i="87"/>
  <c r="L246" i="87"/>
  <c r="K246" i="87"/>
  <c r="J246" i="87"/>
  <c r="I246" i="87"/>
  <c r="H246" i="87"/>
  <c r="G246" i="87"/>
  <c r="M245" i="87"/>
  <c r="L245" i="87"/>
  <c r="K245" i="87"/>
  <c r="J245" i="87"/>
  <c r="I245" i="87"/>
  <c r="H245" i="87"/>
  <c r="G245" i="87"/>
  <c r="M244" i="87"/>
  <c r="L244" i="87"/>
  <c r="K244" i="87"/>
  <c r="J244" i="87"/>
  <c r="I244" i="87"/>
  <c r="H244" i="87"/>
  <c r="G244" i="87"/>
  <c r="M243" i="87"/>
  <c r="L243" i="87"/>
  <c r="K243" i="87"/>
  <c r="J243" i="87"/>
  <c r="I243" i="87"/>
  <c r="H243" i="87"/>
  <c r="G243" i="87"/>
  <c r="M242" i="87"/>
  <c r="L242" i="87"/>
  <c r="K242" i="87"/>
  <c r="J242" i="87"/>
  <c r="I242" i="87"/>
  <c r="H242" i="87"/>
  <c r="G242" i="87"/>
  <c r="M241" i="87"/>
  <c r="L241" i="87"/>
  <c r="K241" i="87"/>
  <c r="J241" i="87"/>
  <c r="I241" i="87"/>
  <c r="H241" i="87"/>
  <c r="G241" i="87"/>
  <c r="M240" i="87"/>
  <c r="L240" i="87"/>
  <c r="K240" i="87"/>
  <c r="J240" i="87"/>
  <c r="I240" i="87"/>
  <c r="H240" i="87"/>
  <c r="G240" i="87"/>
  <c r="M239" i="87"/>
  <c r="L239" i="87"/>
  <c r="K239" i="87"/>
  <c r="J239" i="87"/>
  <c r="I239" i="87"/>
  <c r="H239" i="87"/>
  <c r="G239" i="87"/>
  <c r="M238" i="87"/>
  <c r="L238" i="87"/>
  <c r="K238" i="87"/>
  <c r="J238" i="87"/>
  <c r="I238" i="87"/>
  <c r="H238" i="87"/>
  <c r="G238" i="87"/>
  <c r="M237" i="87"/>
  <c r="L237" i="87"/>
  <c r="K237" i="87"/>
  <c r="J237" i="87"/>
  <c r="I237" i="87"/>
  <c r="H237" i="87"/>
  <c r="G237" i="87"/>
  <c r="M236" i="87"/>
  <c r="L236" i="87"/>
  <c r="K236" i="87"/>
  <c r="J236" i="87"/>
  <c r="I236" i="87"/>
  <c r="H236" i="87"/>
  <c r="G236" i="87"/>
  <c r="M235" i="87"/>
  <c r="L235" i="87"/>
  <c r="K235" i="87"/>
  <c r="J235" i="87"/>
  <c r="I235" i="87"/>
  <c r="H235" i="87"/>
  <c r="G235" i="87"/>
  <c r="M234" i="87"/>
  <c r="L234" i="87"/>
  <c r="K234" i="87"/>
  <c r="J234" i="87"/>
  <c r="I234" i="87"/>
  <c r="H234" i="87"/>
  <c r="G234" i="87"/>
  <c r="M233" i="87"/>
  <c r="L233" i="87"/>
  <c r="K233" i="87"/>
  <c r="J233" i="87"/>
  <c r="I233" i="87"/>
  <c r="H233" i="87"/>
  <c r="G233" i="87"/>
  <c r="M232" i="87"/>
  <c r="L232" i="87"/>
  <c r="K232" i="87"/>
  <c r="J232" i="87"/>
  <c r="I232" i="87"/>
  <c r="H232" i="87"/>
  <c r="G232" i="87"/>
  <c r="M231" i="87"/>
  <c r="L231" i="87"/>
  <c r="K231" i="87"/>
  <c r="J231" i="87"/>
  <c r="I231" i="87"/>
  <c r="H231" i="87"/>
  <c r="G231" i="87"/>
  <c r="M230" i="87"/>
  <c r="L230" i="87"/>
  <c r="K230" i="87"/>
  <c r="J230" i="87"/>
  <c r="I230" i="87"/>
  <c r="H230" i="87"/>
  <c r="G230" i="87"/>
  <c r="M229" i="87"/>
  <c r="L229" i="87"/>
  <c r="K229" i="87"/>
  <c r="J229" i="87"/>
  <c r="I229" i="87"/>
  <c r="H229" i="87"/>
  <c r="G229" i="87"/>
  <c r="M228" i="87"/>
  <c r="L228" i="87"/>
  <c r="K228" i="87"/>
  <c r="J228" i="87"/>
  <c r="I228" i="87"/>
  <c r="H228" i="87"/>
  <c r="G228" i="87"/>
  <c r="M227" i="87"/>
  <c r="L227" i="87"/>
  <c r="K227" i="87"/>
  <c r="J227" i="87"/>
  <c r="I227" i="87"/>
  <c r="H227" i="87"/>
  <c r="G227" i="87"/>
  <c r="M226" i="87"/>
  <c r="L226" i="87"/>
  <c r="K226" i="87"/>
  <c r="J226" i="87"/>
  <c r="I226" i="87"/>
  <c r="H226" i="87"/>
  <c r="G226" i="87"/>
  <c r="M225" i="87"/>
  <c r="L225" i="87"/>
  <c r="K225" i="87"/>
  <c r="J225" i="87"/>
  <c r="I225" i="87"/>
  <c r="H225" i="87"/>
  <c r="G225" i="87"/>
  <c r="M224" i="87"/>
  <c r="L224" i="87"/>
  <c r="K224" i="87"/>
  <c r="J224" i="87"/>
  <c r="I224" i="87"/>
  <c r="H224" i="87"/>
  <c r="G224" i="87"/>
  <c r="M223" i="87"/>
  <c r="L223" i="87"/>
  <c r="K223" i="87"/>
  <c r="J223" i="87"/>
  <c r="I223" i="87"/>
  <c r="H223" i="87"/>
  <c r="G223" i="87"/>
  <c r="M222" i="87"/>
  <c r="L222" i="87"/>
  <c r="K222" i="87"/>
  <c r="J222" i="87"/>
  <c r="I222" i="87"/>
  <c r="H222" i="87"/>
  <c r="G222" i="87"/>
  <c r="M221" i="87"/>
  <c r="L221" i="87"/>
  <c r="K221" i="87"/>
  <c r="J221" i="87"/>
  <c r="I221" i="87"/>
  <c r="H221" i="87"/>
  <c r="G221" i="87"/>
  <c r="M220" i="87"/>
  <c r="L220" i="87"/>
  <c r="K220" i="87"/>
  <c r="J220" i="87"/>
  <c r="I220" i="87"/>
  <c r="H220" i="87"/>
  <c r="G220" i="87"/>
  <c r="M219" i="87"/>
  <c r="L219" i="87"/>
  <c r="K219" i="87"/>
  <c r="J219" i="87"/>
  <c r="I219" i="87"/>
  <c r="H219" i="87"/>
  <c r="G219" i="87"/>
  <c r="M218" i="87"/>
  <c r="L218" i="87"/>
  <c r="K218" i="87"/>
  <c r="J218" i="87"/>
  <c r="I218" i="87"/>
  <c r="H218" i="87"/>
  <c r="G218" i="87"/>
  <c r="M217" i="87"/>
  <c r="L217" i="87"/>
  <c r="K217" i="87"/>
  <c r="J217" i="87"/>
  <c r="I217" i="87"/>
  <c r="H217" i="87"/>
  <c r="G217" i="87"/>
  <c r="M216" i="87"/>
  <c r="L216" i="87"/>
  <c r="K216" i="87"/>
  <c r="J216" i="87"/>
  <c r="I216" i="87"/>
  <c r="H216" i="87"/>
  <c r="G216" i="87"/>
  <c r="M215" i="87"/>
  <c r="L215" i="87"/>
  <c r="K215" i="87"/>
  <c r="J215" i="87"/>
  <c r="I215" i="87"/>
  <c r="H215" i="87"/>
  <c r="G215" i="87"/>
  <c r="M214" i="87"/>
  <c r="L214" i="87"/>
  <c r="K214" i="87"/>
  <c r="J214" i="87"/>
  <c r="I214" i="87"/>
  <c r="H214" i="87"/>
  <c r="G214" i="87"/>
  <c r="M213" i="87"/>
  <c r="L213" i="87"/>
  <c r="K213" i="87"/>
  <c r="J213" i="87"/>
  <c r="I213" i="87"/>
  <c r="H213" i="87"/>
  <c r="G213" i="87"/>
  <c r="M212" i="87"/>
  <c r="L212" i="87"/>
  <c r="K212" i="87"/>
  <c r="J212" i="87"/>
  <c r="I212" i="87"/>
  <c r="H212" i="87"/>
  <c r="G212" i="87"/>
  <c r="M211" i="87"/>
  <c r="L211" i="87"/>
  <c r="K211" i="87"/>
  <c r="J211" i="87"/>
  <c r="I211" i="87"/>
  <c r="H211" i="87"/>
  <c r="G211" i="87"/>
  <c r="M210" i="87"/>
  <c r="L210" i="87"/>
  <c r="K210" i="87"/>
  <c r="J210" i="87"/>
  <c r="I210" i="87"/>
  <c r="H210" i="87"/>
  <c r="G210" i="87"/>
  <c r="M209" i="87"/>
  <c r="L209" i="87"/>
  <c r="K209" i="87"/>
  <c r="J209" i="87"/>
  <c r="I209" i="87"/>
  <c r="H209" i="87"/>
  <c r="G209" i="87"/>
  <c r="M208" i="87"/>
  <c r="L208" i="87"/>
  <c r="K208" i="87"/>
  <c r="J208" i="87"/>
  <c r="I208" i="87"/>
  <c r="H208" i="87"/>
  <c r="G208" i="87"/>
  <c r="M207" i="87"/>
  <c r="L207" i="87"/>
  <c r="K207" i="87"/>
  <c r="J207" i="87"/>
  <c r="I207" i="87"/>
  <c r="H207" i="87"/>
  <c r="G207" i="87"/>
  <c r="M206" i="87"/>
  <c r="L206" i="87"/>
  <c r="K206" i="87"/>
  <c r="J206" i="87"/>
  <c r="I206" i="87"/>
  <c r="H206" i="87"/>
  <c r="G206" i="87"/>
  <c r="M205" i="87"/>
  <c r="L205" i="87"/>
  <c r="K205" i="87"/>
  <c r="J205" i="87"/>
  <c r="I205" i="87"/>
  <c r="H205" i="87"/>
  <c r="G205" i="87"/>
  <c r="M204" i="87"/>
  <c r="L204" i="87"/>
  <c r="K204" i="87"/>
  <c r="J204" i="87"/>
  <c r="I204" i="87"/>
  <c r="H204" i="87"/>
  <c r="G204" i="87"/>
  <c r="M203" i="87"/>
  <c r="L203" i="87"/>
  <c r="K203" i="87"/>
  <c r="J203" i="87"/>
  <c r="I203" i="87"/>
  <c r="H203" i="87"/>
  <c r="G203" i="87"/>
  <c r="M202" i="87"/>
  <c r="L202" i="87"/>
  <c r="K202" i="87"/>
  <c r="J202" i="87"/>
  <c r="I202" i="87"/>
  <c r="H202" i="87"/>
  <c r="G202" i="87"/>
  <c r="M201" i="87"/>
  <c r="L201" i="87"/>
  <c r="K201" i="87"/>
  <c r="J201" i="87"/>
  <c r="I201" i="87"/>
  <c r="H201" i="87"/>
  <c r="G201" i="87"/>
  <c r="M200" i="87"/>
  <c r="L200" i="87"/>
  <c r="K200" i="87"/>
  <c r="J200" i="87"/>
  <c r="I200" i="87"/>
  <c r="H200" i="87"/>
  <c r="G200" i="87"/>
  <c r="M199" i="87"/>
  <c r="L199" i="87"/>
  <c r="K199" i="87"/>
  <c r="J199" i="87"/>
  <c r="I199" i="87"/>
  <c r="H199" i="87"/>
  <c r="G199" i="87"/>
  <c r="M198" i="87"/>
  <c r="L198" i="87"/>
  <c r="K198" i="87"/>
  <c r="J198" i="87"/>
  <c r="I198" i="87"/>
  <c r="H198" i="87"/>
  <c r="G198" i="87"/>
  <c r="M197" i="87"/>
  <c r="L197" i="87"/>
  <c r="K197" i="87"/>
  <c r="J197" i="87"/>
  <c r="I197" i="87"/>
  <c r="H197" i="87"/>
  <c r="G197" i="87"/>
  <c r="M196" i="87"/>
  <c r="L196" i="87"/>
  <c r="K196" i="87"/>
  <c r="J196" i="87"/>
  <c r="I196" i="87"/>
  <c r="H196" i="87"/>
  <c r="G196" i="87"/>
  <c r="M195" i="87"/>
  <c r="L195" i="87"/>
  <c r="K195" i="87"/>
  <c r="J195" i="87"/>
  <c r="I195" i="87"/>
  <c r="H195" i="87"/>
  <c r="G195" i="87"/>
  <c r="M194" i="87"/>
  <c r="L194" i="87"/>
  <c r="K194" i="87"/>
  <c r="J194" i="87"/>
  <c r="I194" i="87"/>
  <c r="H194" i="87"/>
  <c r="G194" i="87"/>
  <c r="M193" i="87"/>
  <c r="L193" i="87"/>
  <c r="K193" i="87"/>
  <c r="J193" i="87"/>
  <c r="I193" i="87"/>
  <c r="H193" i="87"/>
  <c r="G193" i="87"/>
  <c r="M192" i="87"/>
  <c r="L192" i="87"/>
  <c r="K192" i="87"/>
  <c r="J192" i="87"/>
  <c r="I192" i="87"/>
  <c r="H192" i="87"/>
  <c r="G192" i="87"/>
  <c r="M191" i="87"/>
  <c r="L191" i="87"/>
  <c r="K191" i="87"/>
  <c r="J191" i="87"/>
  <c r="I191" i="87"/>
  <c r="H191" i="87"/>
  <c r="G191" i="87"/>
  <c r="M190" i="87"/>
  <c r="L190" i="87"/>
  <c r="K190" i="87"/>
  <c r="J190" i="87"/>
  <c r="I190" i="87"/>
  <c r="H190" i="87"/>
  <c r="G190" i="87"/>
  <c r="M189" i="87"/>
  <c r="L189" i="87"/>
  <c r="K189" i="87"/>
  <c r="J189" i="87"/>
  <c r="I189" i="87"/>
  <c r="H189" i="87"/>
  <c r="G189" i="87"/>
  <c r="M188" i="87"/>
  <c r="L188" i="87"/>
  <c r="K188" i="87"/>
  <c r="J188" i="87"/>
  <c r="I188" i="87"/>
  <c r="H188" i="87"/>
  <c r="G188" i="87"/>
  <c r="M187" i="87"/>
  <c r="L187" i="87"/>
  <c r="K187" i="87"/>
  <c r="J187" i="87"/>
  <c r="I187" i="87"/>
  <c r="H187" i="87"/>
  <c r="G187" i="87"/>
  <c r="M186" i="87"/>
  <c r="L186" i="87"/>
  <c r="K186" i="87"/>
  <c r="J186" i="87"/>
  <c r="I186" i="87"/>
  <c r="H186" i="87"/>
  <c r="G186" i="87"/>
  <c r="M185" i="87"/>
  <c r="L185" i="87"/>
  <c r="K185" i="87"/>
  <c r="J185" i="87"/>
  <c r="I185" i="87"/>
  <c r="H185" i="87"/>
  <c r="G185" i="87"/>
  <c r="M184" i="87"/>
  <c r="L184" i="87"/>
  <c r="K184" i="87"/>
  <c r="J184" i="87"/>
  <c r="I184" i="87"/>
  <c r="H184" i="87"/>
  <c r="G184" i="87"/>
  <c r="M183" i="87"/>
  <c r="L183" i="87"/>
  <c r="K183" i="87"/>
  <c r="J183" i="87"/>
  <c r="I183" i="87"/>
  <c r="H183" i="87"/>
  <c r="G183" i="87"/>
  <c r="M182" i="87"/>
  <c r="L182" i="87"/>
  <c r="K182" i="87"/>
  <c r="J182" i="87"/>
  <c r="I182" i="87"/>
  <c r="H182" i="87"/>
  <c r="G182" i="87"/>
  <c r="M181" i="87"/>
  <c r="L181" i="87"/>
  <c r="K181" i="87"/>
  <c r="J181" i="87"/>
  <c r="I181" i="87"/>
  <c r="H181" i="87"/>
  <c r="G181" i="87"/>
  <c r="M180" i="87"/>
  <c r="L180" i="87"/>
  <c r="K180" i="87"/>
  <c r="J180" i="87"/>
  <c r="I180" i="87"/>
  <c r="H180" i="87"/>
  <c r="G180" i="87"/>
  <c r="M179" i="87"/>
  <c r="L179" i="87"/>
  <c r="K179" i="87"/>
  <c r="J179" i="87"/>
  <c r="I179" i="87"/>
  <c r="H179" i="87"/>
  <c r="G179" i="87"/>
  <c r="M178" i="87"/>
  <c r="L178" i="87"/>
  <c r="K178" i="87"/>
  <c r="J178" i="87"/>
  <c r="I178" i="87"/>
  <c r="H178" i="87"/>
  <c r="G178" i="87"/>
  <c r="M177" i="87"/>
  <c r="L177" i="87"/>
  <c r="K177" i="87"/>
  <c r="J177" i="87"/>
  <c r="I177" i="87"/>
  <c r="H177" i="87"/>
  <c r="G177" i="87"/>
  <c r="M176" i="87"/>
  <c r="L176" i="87"/>
  <c r="K176" i="87"/>
  <c r="J176" i="87"/>
  <c r="I176" i="87"/>
  <c r="H176" i="87"/>
  <c r="G176" i="87"/>
  <c r="M175" i="87"/>
  <c r="L175" i="87"/>
  <c r="K175" i="87"/>
  <c r="J175" i="87"/>
  <c r="I175" i="87"/>
  <c r="H175" i="87"/>
  <c r="G175" i="87"/>
  <c r="M174" i="87"/>
  <c r="L174" i="87"/>
  <c r="K174" i="87"/>
  <c r="J174" i="87"/>
  <c r="I174" i="87"/>
  <c r="H174" i="87"/>
  <c r="G174" i="87"/>
  <c r="M173" i="87"/>
  <c r="L173" i="87"/>
  <c r="K173" i="87"/>
  <c r="J173" i="87"/>
  <c r="I173" i="87"/>
  <c r="H173" i="87"/>
  <c r="G173" i="87"/>
  <c r="M172" i="87"/>
  <c r="L172" i="87"/>
  <c r="K172" i="87"/>
  <c r="J172" i="87"/>
  <c r="I172" i="87"/>
  <c r="H172" i="87"/>
  <c r="G172" i="87"/>
  <c r="M171" i="87"/>
  <c r="L171" i="87"/>
  <c r="K171" i="87"/>
  <c r="J171" i="87"/>
  <c r="I171" i="87"/>
  <c r="H171" i="87"/>
  <c r="G171" i="87"/>
  <c r="M170" i="87"/>
  <c r="L170" i="87"/>
  <c r="K170" i="87"/>
  <c r="J170" i="87"/>
  <c r="I170" i="87"/>
  <c r="H170" i="87"/>
  <c r="G170" i="87"/>
  <c r="M169" i="87"/>
  <c r="L169" i="87"/>
  <c r="K169" i="87"/>
  <c r="J169" i="87"/>
  <c r="I169" i="87"/>
  <c r="H169" i="87"/>
  <c r="G169" i="87"/>
  <c r="M168" i="87"/>
  <c r="L168" i="87"/>
  <c r="K168" i="87"/>
  <c r="J168" i="87"/>
  <c r="I168" i="87"/>
  <c r="H168" i="87"/>
  <c r="G168" i="87"/>
  <c r="M167" i="87"/>
  <c r="L167" i="87"/>
  <c r="K167" i="87"/>
  <c r="J167" i="87"/>
  <c r="I167" i="87"/>
  <c r="H167" i="87"/>
  <c r="G167" i="87"/>
  <c r="M166" i="87"/>
  <c r="L166" i="87"/>
  <c r="K166" i="87"/>
  <c r="J166" i="87"/>
  <c r="I166" i="87"/>
  <c r="H166" i="87"/>
  <c r="G166" i="87"/>
  <c r="M165" i="87"/>
  <c r="L165" i="87"/>
  <c r="K165" i="87"/>
  <c r="J165" i="87"/>
  <c r="I165" i="87"/>
  <c r="H165" i="87"/>
  <c r="G165" i="87"/>
  <c r="M164" i="87"/>
  <c r="L164" i="87"/>
  <c r="K164" i="87"/>
  <c r="J164" i="87"/>
  <c r="I164" i="87"/>
  <c r="H164" i="87"/>
  <c r="G164" i="87"/>
  <c r="M163" i="87"/>
  <c r="L163" i="87"/>
  <c r="K163" i="87"/>
  <c r="J163" i="87"/>
  <c r="I163" i="87"/>
  <c r="H163" i="87"/>
  <c r="G163" i="87"/>
  <c r="M162" i="87"/>
  <c r="L162" i="87"/>
  <c r="K162" i="87"/>
  <c r="J162" i="87"/>
  <c r="I162" i="87"/>
  <c r="H162" i="87"/>
  <c r="G162" i="87"/>
  <c r="M161" i="87"/>
  <c r="L161" i="87"/>
  <c r="K161" i="87"/>
  <c r="J161" i="87"/>
  <c r="I161" i="87"/>
  <c r="H161" i="87"/>
  <c r="G161" i="87"/>
  <c r="M160" i="87"/>
  <c r="L160" i="87"/>
  <c r="K160" i="87"/>
  <c r="J160" i="87"/>
  <c r="I160" i="87"/>
  <c r="H160" i="87"/>
  <c r="G160" i="87"/>
  <c r="M159" i="87"/>
  <c r="L159" i="87"/>
  <c r="K159" i="87"/>
  <c r="J159" i="87"/>
  <c r="I159" i="87"/>
  <c r="H159" i="87"/>
  <c r="G159" i="87"/>
  <c r="M158" i="87"/>
  <c r="L158" i="87"/>
  <c r="K158" i="87"/>
  <c r="J158" i="87"/>
  <c r="I158" i="87"/>
  <c r="H158" i="87"/>
  <c r="G158" i="87"/>
  <c r="M157" i="87"/>
  <c r="L157" i="87"/>
  <c r="K157" i="87"/>
  <c r="J157" i="87"/>
  <c r="I157" i="87"/>
  <c r="H157" i="87"/>
  <c r="G157" i="87"/>
  <c r="M156" i="87"/>
  <c r="L156" i="87"/>
  <c r="K156" i="87"/>
  <c r="J156" i="87"/>
  <c r="I156" i="87"/>
  <c r="H156" i="87"/>
  <c r="G156" i="87"/>
  <c r="M155" i="87"/>
  <c r="L155" i="87"/>
  <c r="K155" i="87"/>
  <c r="J155" i="87"/>
  <c r="I155" i="87"/>
  <c r="H155" i="87"/>
  <c r="G155" i="87"/>
  <c r="M154" i="87"/>
  <c r="L154" i="87"/>
  <c r="K154" i="87"/>
  <c r="J154" i="87"/>
  <c r="I154" i="87"/>
  <c r="H154" i="87"/>
  <c r="G154" i="87"/>
  <c r="M153" i="87"/>
  <c r="L153" i="87"/>
  <c r="K153" i="87"/>
  <c r="J153" i="87"/>
  <c r="I153" i="87"/>
  <c r="H153" i="87"/>
  <c r="G153" i="87"/>
  <c r="M152" i="87"/>
  <c r="L152" i="87"/>
  <c r="K152" i="87"/>
  <c r="J152" i="87"/>
  <c r="I152" i="87"/>
  <c r="H152" i="87"/>
  <c r="G152" i="87"/>
  <c r="M151" i="87"/>
  <c r="L151" i="87"/>
  <c r="K151" i="87"/>
  <c r="J151" i="87"/>
  <c r="I151" i="87"/>
  <c r="H151" i="87"/>
  <c r="G151" i="87"/>
  <c r="M150" i="87"/>
  <c r="L150" i="87"/>
  <c r="K150" i="87"/>
  <c r="J150" i="87"/>
  <c r="I150" i="87"/>
  <c r="H150" i="87"/>
  <c r="G150" i="87"/>
  <c r="M149" i="87"/>
  <c r="L149" i="87"/>
  <c r="K149" i="87"/>
  <c r="J149" i="87"/>
  <c r="I149" i="87"/>
  <c r="H149" i="87"/>
  <c r="G149" i="87"/>
  <c r="M148" i="87"/>
  <c r="L148" i="87"/>
  <c r="K148" i="87"/>
  <c r="J148" i="87"/>
  <c r="I148" i="87"/>
  <c r="H148" i="87"/>
  <c r="G148" i="87"/>
  <c r="M147" i="87"/>
  <c r="L147" i="87"/>
  <c r="K147" i="87"/>
  <c r="J147" i="87"/>
  <c r="I147" i="87"/>
  <c r="H147" i="87"/>
  <c r="G147" i="87"/>
  <c r="M146" i="87"/>
  <c r="L146" i="87"/>
  <c r="K146" i="87"/>
  <c r="J146" i="87"/>
  <c r="I146" i="87"/>
  <c r="H146" i="87"/>
  <c r="G146" i="87"/>
  <c r="M145" i="87"/>
  <c r="L145" i="87"/>
  <c r="K145" i="87"/>
  <c r="J145" i="87"/>
  <c r="I145" i="87"/>
  <c r="H145" i="87"/>
  <c r="G145" i="87"/>
  <c r="M144" i="87"/>
  <c r="L144" i="87"/>
  <c r="K144" i="87"/>
  <c r="J144" i="87"/>
  <c r="I144" i="87"/>
  <c r="H144" i="87"/>
  <c r="G144" i="87"/>
  <c r="M143" i="87"/>
  <c r="L143" i="87"/>
  <c r="K143" i="87"/>
  <c r="J143" i="87"/>
  <c r="I143" i="87"/>
  <c r="H143" i="87"/>
  <c r="G143" i="87"/>
  <c r="M142" i="87"/>
  <c r="L142" i="87"/>
  <c r="K142" i="87"/>
  <c r="J142" i="87"/>
  <c r="I142" i="87"/>
  <c r="H142" i="87"/>
  <c r="G142" i="87"/>
  <c r="M141" i="87"/>
  <c r="L141" i="87"/>
  <c r="K141" i="87"/>
  <c r="J141" i="87"/>
  <c r="I141" i="87"/>
  <c r="H141" i="87"/>
  <c r="G141" i="87"/>
  <c r="M140" i="87"/>
  <c r="L140" i="87"/>
  <c r="K140" i="87"/>
  <c r="J140" i="87"/>
  <c r="I140" i="87"/>
  <c r="H140" i="87"/>
  <c r="G140" i="87"/>
  <c r="M139" i="87"/>
  <c r="L139" i="87"/>
  <c r="K139" i="87"/>
  <c r="J139" i="87"/>
  <c r="I139" i="87"/>
  <c r="H139" i="87"/>
  <c r="G139" i="87"/>
  <c r="M138" i="87"/>
  <c r="L138" i="87"/>
  <c r="K138" i="87"/>
  <c r="J138" i="87"/>
  <c r="I138" i="87"/>
  <c r="H138" i="87"/>
  <c r="G138" i="87"/>
  <c r="M137" i="87"/>
  <c r="L137" i="87"/>
  <c r="K137" i="87"/>
  <c r="J137" i="87"/>
  <c r="I137" i="87"/>
  <c r="H137" i="87"/>
  <c r="G137" i="87"/>
  <c r="M136" i="87"/>
  <c r="L136" i="87"/>
  <c r="K136" i="87"/>
  <c r="J136" i="87"/>
  <c r="I136" i="87"/>
  <c r="H136" i="87"/>
  <c r="G136" i="87"/>
  <c r="M135" i="87"/>
  <c r="L135" i="87"/>
  <c r="K135" i="87"/>
  <c r="J135" i="87"/>
  <c r="I135" i="87"/>
  <c r="H135" i="87"/>
  <c r="G135" i="87"/>
  <c r="M134" i="87"/>
  <c r="L134" i="87"/>
  <c r="K134" i="87"/>
  <c r="J134" i="87"/>
  <c r="I134" i="87"/>
  <c r="H134" i="87"/>
  <c r="G134" i="87"/>
  <c r="M133" i="87"/>
  <c r="L133" i="87"/>
  <c r="K133" i="87"/>
  <c r="J133" i="87"/>
  <c r="I133" i="87"/>
  <c r="H133" i="87"/>
  <c r="G133" i="87"/>
  <c r="M132" i="87"/>
  <c r="L132" i="87"/>
  <c r="K132" i="87"/>
  <c r="J132" i="87"/>
  <c r="I132" i="87"/>
  <c r="H132" i="87"/>
  <c r="G132" i="87"/>
  <c r="M131" i="87"/>
  <c r="L131" i="87"/>
  <c r="K131" i="87"/>
  <c r="J131" i="87"/>
  <c r="I131" i="87"/>
  <c r="H131" i="87"/>
  <c r="G131" i="87"/>
  <c r="M130" i="87"/>
  <c r="L130" i="87"/>
  <c r="K130" i="87"/>
  <c r="J130" i="87"/>
  <c r="I130" i="87"/>
  <c r="H130" i="87"/>
  <c r="G130" i="87"/>
  <c r="M129" i="87"/>
  <c r="L129" i="87"/>
  <c r="K129" i="87"/>
  <c r="J129" i="87"/>
  <c r="I129" i="87"/>
  <c r="H129" i="87"/>
  <c r="G129" i="87"/>
  <c r="M128" i="87"/>
  <c r="L128" i="87"/>
  <c r="K128" i="87"/>
  <c r="J128" i="87"/>
  <c r="I128" i="87"/>
  <c r="H128" i="87"/>
  <c r="G128" i="87"/>
  <c r="M127" i="87"/>
  <c r="L127" i="87"/>
  <c r="K127" i="87"/>
  <c r="J127" i="87"/>
  <c r="I127" i="87"/>
  <c r="H127" i="87"/>
  <c r="G127" i="87"/>
  <c r="M126" i="87"/>
  <c r="L126" i="87"/>
  <c r="K126" i="87"/>
  <c r="J126" i="87"/>
  <c r="I126" i="87"/>
  <c r="H126" i="87"/>
  <c r="G126" i="87"/>
  <c r="M125" i="87"/>
  <c r="L125" i="87"/>
  <c r="K125" i="87"/>
  <c r="J125" i="87"/>
  <c r="I125" i="87"/>
  <c r="H125" i="87"/>
  <c r="G125" i="87"/>
  <c r="M124" i="87"/>
  <c r="L124" i="87"/>
  <c r="K124" i="87"/>
  <c r="J124" i="87"/>
  <c r="I124" i="87"/>
  <c r="H124" i="87"/>
  <c r="G124" i="87"/>
  <c r="M123" i="87"/>
  <c r="L123" i="87"/>
  <c r="K123" i="87"/>
  <c r="J123" i="87"/>
  <c r="I123" i="87"/>
  <c r="H123" i="87"/>
  <c r="G123" i="87"/>
  <c r="M122" i="87"/>
  <c r="L122" i="87"/>
  <c r="K122" i="87"/>
  <c r="J122" i="87"/>
  <c r="I122" i="87"/>
  <c r="H122" i="87"/>
  <c r="G122" i="87"/>
  <c r="M121" i="87"/>
  <c r="L121" i="87"/>
  <c r="K121" i="87"/>
  <c r="J121" i="87"/>
  <c r="I121" i="87"/>
  <c r="H121" i="87"/>
  <c r="G121" i="87"/>
  <c r="M120" i="87"/>
  <c r="L120" i="87"/>
  <c r="K120" i="87"/>
  <c r="J120" i="87"/>
  <c r="I120" i="87"/>
  <c r="H120" i="87"/>
  <c r="G120" i="87"/>
  <c r="M119" i="87"/>
  <c r="L119" i="87"/>
  <c r="K119" i="87"/>
  <c r="J119" i="87"/>
  <c r="I119" i="87"/>
  <c r="H119" i="87"/>
  <c r="G119" i="87"/>
  <c r="M118" i="87"/>
  <c r="L118" i="87"/>
  <c r="K118" i="87"/>
  <c r="J118" i="87"/>
  <c r="I118" i="87"/>
  <c r="H118" i="87"/>
  <c r="G118" i="87"/>
  <c r="M117" i="87"/>
  <c r="L117" i="87"/>
  <c r="K117" i="87"/>
  <c r="J117" i="87"/>
  <c r="I117" i="87"/>
  <c r="H117" i="87"/>
  <c r="G117" i="87"/>
  <c r="M116" i="87"/>
  <c r="L116" i="87"/>
  <c r="K116" i="87"/>
  <c r="J116" i="87"/>
  <c r="I116" i="87"/>
  <c r="H116" i="87"/>
  <c r="G116" i="87"/>
  <c r="M115" i="87"/>
  <c r="L115" i="87"/>
  <c r="K115" i="87"/>
  <c r="J115" i="87"/>
  <c r="I115" i="87"/>
  <c r="H115" i="87"/>
  <c r="G115" i="87"/>
  <c r="M114" i="87"/>
  <c r="L114" i="87"/>
  <c r="K114" i="87"/>
  <c r="J114" i="87"/>
  <c r="I114" i="87"/>
  <c r="H114" i="87"/>
  <c r="G114" i="87"/>
  <c r="M113" i="87"/>
  <c r="L113" i="87"/>
  <c r="K113" i="87"/>
  <c r="J113" i="87"/>
  <c r="I113" i="87"/>
  <c r="H113" i="87"/>
  <c r="G113" i="87"/>
  <c r="M112" i="87"/>
  <c r="L112" i="87"/>
  <c r="K112" i="87"/>
  <c r="J112" i="87"/>
  <c r="I112" i="87"/>
  <c r="H112" i="87"/>
  <c r="G112" i="87"/>
  <c r="M111" i="87"/>
  <c r="L111" i="87"/>
  <c r="K111" i="87"/>
  <c r="J111" i="87"/>
  <c r="I111" i="87"/>
  <c r="H111" i="87"/>
  <c r="G111" i="87"/>
  <c r="M110" i="87"/>
  <c r="L110" i="87"/>
  <c r="K110" i="87"/>
  <c r="J110" i="87"/>
  <c r="I110" i="87"/>
  <c r="H110" i="87"/>
  <c r="G110" i="87"/>
  <c r="M109" i="87"/>
  <c r="L109" i="87"/>
  <c r="K109" i="87"/>
  <c r="J109" i="87"/>
  <c r="I109" i="87"/>
  <c r="H109" i="87"/>
  <c r="G109" i="87"/>
  <c r="M108" i="87"/>
  <c r="L108" i="87"/>
  <c r="K108" i="87"/>
  <c r="J108" i="87"/>
  <c r="I108" i="87"/>
  <c r="H108" i="87"/>
  <c r="G108" i="87"/>
  <c r="M107" i="87"/>
  <c r="L107" i="87"/>
  <c r="K107" i="87"/>
  <c r="J107" i="87"/>
  <c r="I107" i="87"/>
  <c r="H107" i="87"/>
  <c r="G107" i="87"/>
  <c r="M106" i="87"/>
  <c r="L106" i="87"/>
  <c r="K106" i="87"/>
  <c r="J106" i="87"/>
  <c r="I106" i="87"/>
  <c r="H106" i="87"/>
  <c r="G106" i="87"/>
  <c r="M105" i="87"/>
  <c r="L105" i="87"/>
  <c r="K105" i="87"/>
  <c r="J105" i="87"/>
  <c r="I105" i="87"/>
  <c r="H105" i="87"/>
  <c r="G105" i="87"/>
  <c r="M104" i="87"/>
  <c r="L104" i="87"/>
  <c r="K104" i="87"/>
  <c r="J104" i="87"/>
  <c r="I104" i="87"/>
  <c r="H104" i="87"/>
  <c r="G104" i="87"/>
  <c r="M103" i="87"/>
  <c r="L103" i="87"/>
  <c r="K103" i="87"/>
  <c r="J103" i="87"/>
  <c r="I103" i="87"/>
  <c r="H103" i="87"/>
  <c r="G103" i="87"/>
  <c r="M102" i="87"/>
  <c r="L102" i="87"/>
  <c r="K102" i="87"/>
  <c r="J102" i="87"/>
  <c r="I102" i="87"/>
  <c r="H102" i="87"/>
  <c r="G102" i="87"/>
  <c r="M101" i="87"/>
  <c r="L101" i="87"/>
  <c r="K101" i="87"/>
  <c r="J101" i="87"/>
  <c r="I101" i="87"/>
  <c r="H101" i="87"/>
  <c r="G101" i="87"/>
  <c r="M100" i="87"/>
  <c r="L100" i="87"/>
  <c r="K100" i="87"/>
  <c r="J100" i="87"/>
  <c r="I100" i="87"/>
  <c r="H100" i="87"/>
  <c r="G100" i="87"/>
  <c r="M99" i="87"/>
  <c r="L99" i="87"/>
  <c r="K99" i="87"/>
  <c r="J99" i="87"/>
  <c r="I99" i="87"/>
  <c r="H99" i="87"/>
  <c r="G99" i="87"/>
  <c r="M98" i="87"/>
  <c r="L98" i="87"/>
  <c r="K98" i="87"/>
  <c r="J98" i="87"/>
  <c r="I98" i="87"/>
  <c r="H98" i="87"/>
  <c r="G98" i="87"/>
  <c r="M97" i="87"/>
  <c r="L97" i="87"/>
  <c r="K97" i="87"/>
  <c r="J97" i="87"/>
  <c r="I97" i="87"/>
  <c r="H97" i="87"/>
  <c r="G97" i="87"/>
  <c r="M96" i="87"/>
  <c r="L96" i="87"/>
  <c r="K96" i="87"/>
  <c r="J96" i="87"/>
  <c r="I96" i="87"/>
  <c r="H96" i="87"/>
  <c r="G96" i="87"/>
  <c r="M95" i="87"/>
  <c r="L95" i="87"/>
  <c r="K95" i="87"/>
  <c r="J95" i="87"/>
  <c r="I95" i="87"/>
  <c r="H95" i="87"/>
  <c r="G95" i="87"/>
  <c r="M94" i="87"/>
  <c r="L94" i="87"/>
  <c r="K94" i="87"/>
  <c r="J94" i="87"/>
  <c r="I94" i="87"/>
  <c r="H94" i="87"/>
  <c r="G94" i="87"/>
  <c r="M93" i="87"/>
  <c r="L93" i="87"/>
  <c r="K93" i="87"/>
  <c r="J93" i="87"/>
  <c r="I93" i="87"/>
  <c r="H93" i="87"/>
  <c r="G93" i="87"/>
  <c r="M92" i="87"/>
  <c r="L92" i="87"/>
  <c r="K92" i="87"/>
  <c r="J92" i="87"/>
  <c r="I92" i="87"/>
  <c r="H92" i="87"/>
  <c r="G92" i="87"/>
  <c r="M91" i="87"/>
  <c r="L91" i="87"/>
  <c r="K91" i="87"/>
  <c r="J91" i="87"/>
  <c r="I91" i="87"/>
  <c r="H91" i="87"/>
  <c r="G91" i="87"/>
  <c r="M90" i="87"/>
  <c r="L90" i="87"/>
  <c r="K90" i="87"/>
  <c r="J90" i="87"/>
  <c r="I90" i="87"/>
  <c r="H90" i="87"/>
  <c r="G90" i="87"/>
  <c r="M89" i="87"/>
  <c r="L89" i="87"/>
  <c r="K89" i="87"/>
  <c r="J89" i="87"/>
  <c r="I89" i="87"/>
  <c r="H89" i="87"/>
  <c r="G89" i="87"/>
  <c r="M88" i="87"/>
  <c r="L88" i="87"/>
  <c r="K88" i="87"/>
  <c r="J88" i="87"/>
  <c r="I88" i="87"/>
  <c r="H88" i="87"/>
  <c r="G88" i="87"/>
  <c r="M87" i="87"/>
  <c r="L87" i="87"/>
  <c r="K87" i="87"/>
  <c r="J87" i="87"/>
  <c r="I87" i="87"/>
  <c r="H87" i="87"/>
  <c r="G87" i="87"/>
  <c r="M86" i="87"/>
  <c r="L86" i="87"/>
  <c r="K86" i="87"/>
  <c r="J86" i="87"/>
  <c r="I86" i="87"/>
  <c r="H86" i="87"/>
  <c r="G86" i="87"/>
  <c r="M85" i="87"/>
  <c r="L85" i="87"/>
  <c r="K85" i="87"/>
  <c r="J85" i="87"/>
  <c r="I85" i="87"/>
  <c r="H85" i="87"/>
  <c r="G85" i="87"/>
  <c r="M84" i="87"/>
  <c r="L84" i="87"/>
  <c r="K84" i="87"/>
  <c r="J84" i="87"/>
  <c r="I84" i="87"/>
  <c r="H84" i="87"/>
  <c r="G84" i="87"/>
  <c r="M83" i="87"/>
  <c r="L83" i="87"/>
  <c r="K83" i="87"/>
  <c r="J83" i="87"/>
  <c r="I83" i="87"/>
  <c r="H83" i="87"/>
  <c r="G83" i="87"/>
  <c r="M82" i="87"/>
  <c r="L82" i="87"/>
  <c r="K82" i="87"/>
  <c r="J82" i="87"/>
  <c r="I82" i="87"/>
  <c r="H82" i="87"/>
  <c r="G82" i="87"/>
  <c r="M81" i="87"/>
  <c r="L81" i="87"/>
  <c r="K81" i="87"/>
  <c r="J81" i="87"/>
  <c r="I81" i="87"/>
  <c r="H81" i="87"/>
  <c r="G81" i="87"/>
  <c r="M80" i="87"/>
  <c r="L80" i="87"/>
  <c r="K80" i="87"/>
  <c r="J80" i="87"/>
  <c r="I80" i="87"/>
  <c r="H80" i="87"/>
  <c r="G80" i="87"/>
  <c r="M79" i="87"/>
  <c r="L79" i="87"/>
  <c r="K79" i="87"/>
  <c r="J79" i="87"/>
  <c r="I79" i="87"/>
  <c r="H79" i="87"/>
  <c r="G79" i="87"/>
  <c r="M78" i="87"/>
  <c r="L78" i="87"/>
  <c r="K78" i="87"/>
  <c r="J78" i="87"/>
  <c r="I78" i="87"/>
  <c r="H78" i="87"/>
  <c r="G78" i="87"/>
  <c r="M77" i="87"/>
  <c r="L77" i="87"/>
  <c r="K77" i="87"/>
  <c r="J77" i="87"/>
  <c r="I77" i="87"/>
  <c r="H77" i="87"/>
  <c r="G77" i="87"/>
  <c r="M76" i="87"/>
  <c r="L76" i="87"/>
  <c r="K76" i="87"/>
  <c r="J76" i="87"/>
  <c r="I76" i="87"/>
  <c r="H76" i="87"/>
  <c r="G76" i="87"/>
  <c r="M75" i="87"/>
  <c r="L75" i="87"/>
  <c r="K75" i="87"/>
  <c r="J75" i="87"/>
  <c r="I75" i="87"/>
  <c r="H75" i="87"/>
  <c r="G75" i="87"/>
  <c r="M74" i="87"/>
  <c r="L74" i="87"/>
  <c r="K74" i="87"/>
  <c r="J74" i="87"/>
  <c r="I74" i="87"/>
  <c r="H74" i="87"/>
  <c r="G74" i="87"/>
  <c r="M73" i="87"/>
  <c r="L73" i="87"/>
  <c r="K73" i="87"/>
  <c r="J73" i="87"/>
  <c r="I73" i="87"/>
  <c r="H73" i="87"/>
  <c r="G73" i="87"/>
  <c r="M72" i="87"/>
  <c r="L72" i="87"/>
  <c r="K72" i="87"/>
  <c r="J72" i="87"/>
  <c r="I72" i="87"/>
  <c r="H72" i="87"/>
  <c r="G72" i="87"/>
  <c r="M71" i="87"/>
  <c r="L71" i="87"/>
  <c r="K71" i="87"/>
  <c r="J71" i="87"/>
  <c r="I71" i="87"/>
  <c r="H71" i="87"/>
  <c r="G71" i="87"/>
  <c r="M70" i="87"/>
  <c r="L70" i="87"/>
  <c r="K70" i="87"/>
  <c r="J70" i="87"/>
  <c r="I70" i="87"/>
  <c r="H70" i="87"/>
  <c r="G70" i="87"/>
  <c r="M69" i="87"/>
  <c r="L69" i="87"/>
  <c r="K69" i="87"/>
  <c r="J69" i="87"/>
  <c r="I69" i="87"/>
  <c r="H69" i="87"/>
  <c r="G69" i="87"/>
  <c r="M68" i="87"/>
  <c r="L68" i="87"/>
  <c r="K68" i="87"/>
  <c r="J68" i="87"/>
  <c r="I68" i="87"/>
  <c r="H68" i="87"/>
  <c r="G68" i="87"/>
  <c r="M67" i="87"/>
  <c r="L67" i="87"/>
  <c r="K67" i="87"/>
  <c r="J67" i="87"/>
  <c r="I67" i="87"/>
  <c r="H67" i="87"/>
  <c r="G67" i="87"/>
  <c r="M66" i="87"/>
  <c r="L66" i="87"/>
  <c r="K66" i="87"/>
  <c r="J66" i="87"/>
  <c r="I66" i="87"/>
  <c r="H66" i="87"/>
  <c r="G66" i="87"/>
  <c r="M65" i="87"/>
  <c r="L65" i="87"/>
  <c r="K65" i="87"/>
  <c r="J65" i="87"/>
  <c r="I65" i="87"/>
  <c r="H65" i="87"/>
  <c r="G65" i="87"/>
  <c r="M64" i="87"/>
  <c r="L64" i="87"/>
  <c r="K64" i="87"/>
  <c r="J64" i="87"/>
  <c r="I64" i="87"/>
  <c r="H64" i="87"/>
  <c r="G64" i="87"/>
  <c r="M63" i="87"/>
  <c r="L63" i="87"/>
  <c r="K63" i="87"/>
  <c r="J63" i="87"/>
  <c r="I63" i="87"/>
  <c r="H63" i="87"/>
  <c r="G63" i="87"/>
  <c r="M62" i="87"/>
  <c r="L62" i="87"/>
  <c r="K62" i="87"/>
  <c r="J62" i="87"/>
  <c r="I62" i="87"/>
  <c r="H62" i="87"/>
  <c r="G62" i="87"/>
  <c r="M61" i="87"/>
  <c r="L61" i="87"/>
  <c r="K61" i="87"/>
  <c r="J61" i="87"/>
  <c r="I61" i="87"/>
  <c r="H61" i="87"/>
  <c r="G61" i="87"/>
  <c r="M60" i="87"/>
  <c r="L60" i="87"/>
  <c r="K60" i="87"/>
  <c r="J60" i="87"/>
  <c r="I60" i="87"/>
  <c r="H60" i="87"/>
  <c r="G60" i="87"/>
  <c r="M59" i="87"/>
  <c r="L59" i="87"/>
  <c r="K59" i="87"/>
  <c r="J59" i="87"/>
  <c r="I59" i="87"/>
  <c r="H59" i="87"/>
  <c r="G59" i="87"/>
  <c r="M58" i="87"/>
  <c r="L58" i="87"/>
  <c r="K58" i="87"/>
  <c r="J58" i="87"/>
  <c r="I58" i="87"/>
  <c r="H58" i="87"/>
  <c r="G58" i="87"/>
  <c r="M57" i="87"/>
  <c r="L57" i="87"/>
  <c r="K57" i="87"/>
  <c r="J57" i="87"/>
  <c r="I57" i="87"/>
  <c r="H57" i="87"/>
  <c r="G57" i="87"/>
  <c r="M56" i="87"/>
  <c r="L56" i="87"/>
  <c r="K56" i="87"/>
  <c r="J56" i="87"/>
  <c r="I56" i="87"/>
  <c r="H56" i="87"/>
  <c r="G56" i="87"/>
  <c r="M55" i="87"/>
  <c r="L55" i="87"/>
  <c r="K55" i="87"/>
  <c r="J55" i="87"/>
  <c r="I55" i="87"/>
  <c r="H55" i="87"/>
  <c r="G55" i="87"/>
  <c r="M54" i="87"/>
  <c r="L54" i="87"/>
  <c r="K54" i="87"/>
  <c r="J54" i="87"/>
  <c r="I54" i="87"/>
  <c r="H54" i="87"/>
  <c r="G54" i="87"/>
  <c r="M53" i="87"/>
  <c r="L53" i="87"/>
  <c r="K53" i="87"/>
  <c r="J53" i="87"/>
  <c r="I53" i="87"/>
  <c r="H53" i="87"/>
  <c r="G53" i="87"/>
  <c r="M52" i="87"/>
  <c r="L52" i="87"/>
  <c r="K52" i="87"/>
  <c r="J52" i="87"/>
  <c r="I52" i="87"/>
  <c r="H52" i="87"/>
  <c r="G52" i="87"/>
  <c r="M51" i="87"/>
  <c r="L51" i="87"/>
  <c r="K51" i="87"/>
  <c r="J51" i="87"/>
  <c r="I51" i="87"/>
  <c r="H51" i="87"/>
  <c r="G51" i="87"/>
  <c r="M50" i="87"/>
  <c r="L50" i="87"/>
  <c r="K50" i="87"/>
  <c r="J50" i="87"/>
  <c r="I50" i="87"/>
  <c r="H50" i="87"/>
  <c r="G50" i="87"/>
  <c r="M49" i="87"/>
  <c r="L49" i="87"/>
  <c r="K49" i="87"/>
  <c r="J49" i="87"/>
  <c r="I49" i="87"/>
  <c r="H49" i="87"/>
  <c r="G49" i="87"/>
  <c r="M48" i="87"/>
  <c r="L48" i="87"/>
  <c r="K48" i="87"/>
  <c r="J48" i="87"/>
  <c r="I48" i="87"/>
  <c r="H48" i="87"/>
  <c r="G48" i="87"/>
  <c r="M47" i="87"/>
  <c r="L47" i="87"/>
  <c r="K47" i="87"/>
  <c r="J47" i="87"/>
  <c r="I47" i="87"/>
  <c r="H47" i="87"/>
  <c r="G47" i="87"/>
  <c r="M46" i="87"/>
  <c r="L46" i="87"/>
  <c r="K46" i="87"/>
  <c r="J46" i="87"/>
  <c r="I46" i="87"/>
  <c r="H46" i="87"/>
  <c r="G46" i="87"/>
  <c r="M45" i="87"/>
  <c r="L45" i="87"/>
  <c r="K45" i="87"/>
  <c r="J45" i="87"/>
  <c r="I45" i="87"/>
  <c r="H45" i="87"/>
  <c r="G45" i="87"/>
  <c r="M44" i="87"/>
  <c r="L44" i="87"/>
  <c r="K44" i="87"/>
  <c r="J44" i="87"/>
  <c r="I44" i="87"/>
  <c r="H44" i="87"/>
  <c r="G44" i="87"/>
  <c r="M43" i="87"/>
  <c r="L43" i="87"/>
  <c r="K43" i="87"/>
  <c r="J43" i="87"/>
  <c r="I43" i="87"/>
  <c r="H43" i="87"/>
  <c r="G43" i="87"/>
  <c r="M42" i="87"/>
  <c r="L42" i="87"/>
  <c r="K42" i="87"/>
  <c r="J42" i="87"/>
  <c r="I42" i="87"/>
  <c r="H42" i="87"/>
  <c r="G42" i="87"/>
  <c r="M41" i="87"/>
  <c r="L41" i="87"/>
  <c r="K41" i="87"/>
  <c r="J41" i="87"/>
  <c r="I41" i="87"/>
  <c r="H41" i="87"/>
  <c r="G41" i="87"/>
  <c r="M40" i="87"/>
  <c r="L40" i="87"/>
  <c r="K40" i="87"/>
  <c r="J40" i="87"/>
  <c r="I40" i="87"/>
  <c r="H40" i="87"/>
  <c r="G40" i="87"/>
  <c r="M39" i="87"/>
  <c r="L39" i="87"/>
  <c r="K39" i="87"/>
  <c r="J39" i="87"/>
  <c r="I39" i="87"/>
  <c r="H39" i="87"/>
  <c r="G39" i="87"/>
  <c r="M38" i="87"/>
  <c r="L38" i="87"/>
  <c r="K38" i="87"/>
  <c r="J38" i="87"/>
  <c r="I38" i="87"/>
  <c r="H38" i="87"/>
  <c r="G38" i="87"/>
  <c r="M37" i="87"/>
  <c r="L37" i="87"/>
  <c r="K37" i="87"/>
  <c r="J37" i="87"/>
  <c r="I37" i="87"/>
  <c r="H37" i="87"/>
  <c r="G37" i="87"/>
  <c r="M36" i="87"/>
  <c r="L36" i="87"/>
  <c r="K36" i="87"/>
  <c r="J36" i="87"/>
  <c r="I36" i="87"/>
  <c r="H36" i="87"/>
  <c r="G36" i="87"/>
  <c r="M35" i="87"/>
  <c r="L35" i="87"/>
  <c r="K35" i="87"/>
  <c r="J35" i="87"/>
  <c r="I35" i="87"/>
  <c r="H35" i="87"/>
  <c r="G35" i="87"/>
  <c r="M34" i="87"/>
  <c r="L34" i="87"/>
  <c r="K34" i="87"/>
  <c r="J34" i="87"/>
  <c r="I34" i="87"/>
  <c r="H34" i="87"/>
  <c r="G34" i="87"/>
  <c r="M33" i="87"/>
  <c r="L33" i="87"/>
  <c r="K33" i="87"/>
  <c r="J33" i="87"/>
  <c r="I33" i="87"/>
  <c r="H33" i="87"/>
  <c r="G33" i="87"/>
  <c r="M32" i="87"/>
  <c r="L32" i="87"/>
  <c r="K32" i="87"/>
  <c r="J32" i="87"/>
  <c r="I32" i="87"/>
  <c r="H32" i="87"/>
  <c r="G32" i="87"/>
  <c r="M31" i="87"/>
  <c r="L31" i="87"/>
  <c r="K31" i="87"/>
  <c r="J31" i="87"/>
  <c r="I31" i="87"/>
  <c r="H31" i="87"/>
  <c r="G31" i="87"/>
  <c r="M30" i="87"/>
  <c r="L30" i="87"/>
  <c r="K30" i="87"/>
  <c r="J30" i="87"/>
  <c r="I30" i="87"/>
  <c r="H30" i="87"/>
  <c r="G30" i="87"/>
  <c r="M29" i="87"/>
  <c r="L29" i="87"/>
  <c r="K29" i="87"/>
  <c r="J29" i="87"/>
  <c r="I29" i="87"/>
  <c r="H29" i="87"/>
  <c r="G29" i="87"/>
  <c r="M28" i="87"/>
  <c r="L28" i="87"/>
  <c r="K28" i="87"/>
  <c r="J28" i="87"/>
  <c r="I28" i="87"/>
  <c r="H28" i="87"/>
  <c r="G28" i="87"/>
  <c r="M27" i="87"/>
  <c r="L27" i="87"/>
  <c r="K27" i="87"/>
  <c r="J27" i="87"/>
  <c r="I27" i="87"/>
  <c r="H27" i="87"/>
  <c r="G27" i="87"/>
  <c r="M26" i="87"/>
  <c r="L26" i="87"/>
  <c r="K26" i="87"/>
  <c r="J26" i="87"/>
  <c r="I26" i="87"/>
  <c r="H26" i="87"/>
  <c r="G26" i="87"/>
  <c r="M25" i="87"/>
  <c r="L25" i="87"/>
  <c r="K25" i="87"/>
  <c r="J25" i="87"/>
  <c r="I25" i="87"/>
  <c r="H25" i="87"/>
  <c r="G25" i="87"/>
  <c r="M24" i="87"/>
  <c r="L24" i="87"/>
  <c r="K24" i="87"/>
  <c r="J24" i="87"/>
  <c r="I24" i="87"/>
  <c r="H24" i="87"/>
  <c r="G24" i="87"/>
  <c r="M23" i="87"/>
  <c r="L23" i="87"/>
  <c r="K23" i="87"/>
  <c r="J23" i="87"/>
  <c r="I23" i="87"/>
  <c r="H23" i="87"/>
  <c r="G23" i="87"/>
  <c r="M22" i="87"/>
  <c r="L22" i="87"/>
  <c r="K22" i="87"/>
  <c r="J22" i="87"/>
  <c r="I22" i="87"/>
  <c r="H22" i="87"/>
  <c r="G22" i="87"/>
  <c r="M21" i="87"/>
  <c r="L21" i="87"/>
  <c r="K21" i="87"/>
  <c r="J21" i="87"/>
  <c r="I21" i="87"/>
  <c r="H21" i="87"/>
  <c r="G21" i="87"/>
  <c r="M20" i="87"/>
  <c r="L20" i="87"/>
  <c r="K20" i="87"/>
  <c r="J20" i="87"/>
  <c r="I20" i="87"/>
  <c r="H20" i="87"/>
  <c r="G20" i="87"/>
  <c r="M19" i="87"/>
  <c r="L19" i="87"/>
  <c r="K19" i="87"/>
  <c r="J19" i="87"/>
  <c r="I19" i="87"/>
  <c r="H19" i="87"/>
  <c r="G19" i="87"/>
  <c r="M18" i="87"/>
  <c r="L18" i="87"/>
  <c r="K18" i="87"/>
  <c r="J18" i="87"/>
  <c r="I18" i="87"/>
  <c r="H18" i="87"/>
  <c r="G18" i="87"/>
  <c r="M17" i="87"/>
  <c r="L17" i="87"/>
  <c r="K17" i="87"/>
  <c r="J17" i="87"/>
  <c r="I17" i="87"/>
  <c r="H17" i="87"/>
  <c r="G17" i="87"/>
  <c r="M16" i="87"/>
  <c r="L16" i="87"/>
  <c r="K16" i="87"/>
  <c r="J16" i="87"/>
  <c r="I16" i="87"/>
  <c r="H16" i="87"/>
  <c r="G16" i="87"/>
  <c r="M15" i="87"/>
  <c r="L15" i="87"/>
  <c r="K15" i="87"/>
  <c r="J15" i="87"/>
  <c r="I15" i="87"/>
  <c r="H15" i="87"/>
  <c r="G15" i="87"/>
  <c r="M14" i="87"/>
  <c r="L14" i="87"/>
  <c r="K14" i="87"/>
  <c r="J14" i="87"/>
  <c r="I14" i="87"/>
  <c r="H14" i="87"/>
  <c r="G14" i="87"/>
  <c r="M13" i="87"/>
  <c r="L13" i="87"/>
  <c r="K13" i="87"/>
  <c r="J13" i="87"/>
  <c r="I13" i="87"/>
  <c r="H13" i="87"/>
  <c r="G13" i="87"/>
  <c r="M12" i="87"/>
  <c r="L12" i="87"/>
  <c r="K12" i="87"/>
  <c r="J12" i="87"/>
  <c r="I12" i="87"/>
  <c r="H12" i="87"/>
  <c r="G12" i="87"/>
  <c r="M11" i="87"/>
  <c r="L11" i="87"/>
  <c r="K11" i="87"/>
  <c r="J11" i="87"/>
  <c r="I11" i="87"/>
  <c r="H11" i="87"/>
  <c r="G11" i="87"/>
  <c r="M10" i="87"/>
  <c r="L10" i="87"/>
  <c r="K10" i="87"/>
  <c r="J10" i="87"/>
  <c r="I10" i="87"/>
  <c r="H10" i="87"/>
  <c r="G10" i="87"/>
  <c r="L5" i="87"/>
  <c r="K5" i="87"/>
  <c r="M5" i="87" s="1"/>
  <c r="M259" i="86"/>
  <c r="L259" i="86"/>
  <c r="K259" i="86"/>
  <c r="J259" i="86"/>
  <c r="I259" i="86"/>
  <c r="H259" i="86"/>
  <c r="G259" i="86"/>
  <c r="M258" i="86"/>
  <c r="L258" i="86"/>
  <c r="K258" i="86"/>
  <c r="J258" i="86"/>
  <c r="I258" i="86"/>
  <c r="H258" i="86"/>
  <c r="G258" i="86"/>
  <c r="M257" i="86"/>
  <c r="L257" i="86"/>
  <c r="K257" i="86"/>
  <c r="J257" i="86"/>
  <c r="I257" i="86"/>
  <c r="H257" i="86"/>
  <c r="G257" i="86"/>
  <c r="M256" i="86"/>
  <c r="L256" i="86"/>
  <c r="K256" i="86"/>
  <c r="J256" i="86"/>
  <c r="I256" i="86"/>
  <c r="H256" i="86"/>
  <c r="G256" i="86"/>
  <c r="M255" i="86"/>
  <c r="L255" i="86"/>
  <c r="K255" i="86"/>
  <c r="J255" i="86"/>
  <c r="I255" i="86"/>
  <c r="H255" i="86"/>
  <c r="G255" i="86"/>
  <c r="M254" i="86"/>
  <c r="L254" i="86"/>
  <c r="K254" i="86"/>
  <c r="J254" i="86"/>
  <c r="I254" i="86"/>
  <c r="H254" i="86"/>
  <c r="G254" i="86"/>
  <c r="M253" i="86"/>
  <c r="L253" i="86"/>
  <c r="K253" i="86"/>
  <c r="J253" i="86"/>
  <c r="I253" i="86"/>
  <c r="H253" i="86"/>
  <c r="G253" i="86"/>
  <c r="M252" i="86"/>
  <c r="L252" i="86"/>
  <c r="K252" i="86"/>
  <c r="J252" i="86"/>
  <c r="I252" i="86"/>
  <c r="H252" i="86"/>
  <c r="G252" i="86"/>
  <c r="M251" i="86"/>
  <c r="L251" i="86"/>
  <c r="K251" i="86"/>
  <c r="J251" i="86"/>
  <c r="I251" i="86"/>
  <c r="H251" i="86"/>
  <c r="G251" i="86"/>
  <c r="M250" i="86"/>
  <c r="L250" i="86"/>
  <c r="K250" i="86"/>
  <c r="J250" i="86"/>
  <c r="I250" i="86"/>
  <c r="H250" i="86"/>
  <c r="G250" i="86"/>
  <c r="M249" i="86"/>
  <c r="L249" i="86"/>
  <c r="K249" i="86"/>
  <c r="J249" i="86"/>
  <c r="I249" i="86"/>
  <c r="H249" i="86"/>
  <c r="G249" i="86"/>
  <c r="M248" i="86"/>
  <c r="L248" i="86"/>
  <c r="K248" i="86"/>
  <c r="J248" i="86"/>
  <c r="I248" i="86"/>
  <c r="H248" i="86"/>
  <c r="G248" i="86"/>
  <c r="M247" i="86"/>
  <c r="L247" i="86"/>
  <c r="K247" i="86"/>
  <c r="J247" i="86"/>
  <c r="I247" i="86"/>
  <c r="H247" i="86"/>
  <c r="G247" i="86"/>
  <c r="M246" i="86"/>
  <c r="L246" i="86"/>
  <c r="K246" i="86"/>
  <c r="J246" i="86"/>
  <c r="I246" i="86"/>
  <c r="H246" i="86"/>
  <c r="G246" i="86"/>
  <c r="M245" i="86"/>
  <c r="L245" i="86"/>
  <c r="K245" i="86"/>
  <c r="J245" i="86"/>
  <c r="I245" i="86"/>
  <c r="H245" i="86"/>
  <c r="G245" i="86"/>
  <c r="M244" i="86"/>
  <c r="L244" i="86"/>
  <c r="K244" i="86"/>
  <c r="J244" i="86"/>
  <c r="I244" i="86"/>
  <c r="H244" i="86"/>
  <c r="G244" i="86"/>
  <c r="M243" i="86"/>
  <c r="L243" i="86"/>
  <c r="K243" i="86"/>
  <c r="J243" i="86"/>
  <c r="I243" i="86"/>
  <c r="H243" i="86"/>
  <c r="G243" i="86"/>
  <c r="M242" i="86"/>
  <c r="L242" i="86"/>
  <c r="K242" i="86"/>
  <c r="J242" i="86"/>
  <c r="I242" i="86"/>
  <c r="H242" i="86"/>
  <c r="G242" i="86"/>
  <c r="M241" i="86"/>
  <c r="L241" i="86"/>
  <c r="K241" i="86"/>
  <c r="J241" i="86"/>
  <c r="I241" i="86"/>
  <c r="H241" i="86"/>
  <c r="G241" i="86"/>
  <c r="M240" i="86"/>
  <c r="L240" i="86"/>
  <c r="K240" i="86"/>
  <c r="J240" i="86"/>
  <c r="I240" i="86"/>
  <c r="H240" i="86"/>
  <c r="G240" i="86"/>
  <c r="M239" i="86"/>
  <c r="L239" i="86"/>
  <c r="K239" i="86"/>
  <c r="J239" i="86"/>
  <c r="I239" i="86"/>
  <c r="H239" i="86"/>
  <c r="G239" i="86"/>
  <c r="M238" i="86"/>
  <c r="L238" i="86"/>
  <c r="K238" i="86"/>
  <c r="J238" i="86"/>
  <c r="I238" i="86"/>
  <c r="H238" i="86"/>
  <c r="G238" i="86"/>
  <c r="M237" i="86"/>
  <c r="L237" i="86"/>
  <c r="K237" i="86"/>
  <c r="J237" i="86"/>
  <c r="I237" i="86"/>
  <c r="H237" i="86"/>
  <c r="G237" i="86"/>
  <c r="M236" i="86"/>
  <c r="L236" i="86"/>
  <c r="K236" i="86"/>
  <c r="J236" i="86"/>
  <c r="I236" i="86"/>
  <c r="H236" i="86"/>
  <c r="G236" i="86"/>
  <c r="M235" i="86"/>
  <c r="L235" i="86"/>
  <c r="K235" i="86"/>
  <c r="J235" i="86"/>
  <c r="I235" i="86"/>
  <c r="H235" i="86"/>
  <c r="G235" i="86"/>
  <c r="M234" i="86"/>
  <c r="L234" i="86"/>
  <c r="K234" i="86"/>
  <c r="J234" i="86"/>
  <c r="I234" i="86"/>
  <c r="H234" i="86"/>
  <c r="G234" i="86"/>
  <c r="M233" i="86"/>
  <c r="L233" i="86"/>
  <c r="K233" i="86"/>
  <c r="J233" i="86"/>
  <c r="I233" i="86"/>
  <c r="H233" i="86"/>
  <c r="G233" i="86"/>
  <c r="M232" i="86"/>
  <c r="L232" i="86"/>
  <c r="K232" i="86"/>
  <c r="J232" i="86"/>
  <c r="I232" i="86"/>
  <c r="H232" i="86"/>
  <c r="G232" i="86"/>
  <c r="M231" i="86"/>
  <c r="L231" i="86"/>
  <c r="K231" i="86"/>
  <c r="J231" i="86"/>
  <c r="I231" i="86"/>
  <c r="H231" i="86"/>
  <c r="G231" i="86"/>
  <c r="M230" i="86"/>
  <c r="L230" i="86"/>
  <c r="K230" i="86"/>
  <c r="J230" i="86"/>
  <c r="I230" i="86"/>
  <c r="H230" i="86"/>
  <c r="G230" i="86"/>
  <c r="M229" i="86"/>
  <c r="L229" i="86"/>
  <c r="K229" i="86"/>
  <c r="J229" i="86"/>
  <c r="I229" i="86"/>
  <c r="H229" i="86"/>
  <c r="G229" i="86"/>
  <c r="M228" i="86"/>
  <c r="L228" i="86"/>
  <c r="K228" i="86"/>
  <c r="J228" i="86"/>
  <c r="I228" i="86"/>
  <c r="H228" i="86"/>
  <c r="G228" i="86"/>
  <c r="M227" i="86"/>
  <c r="L227" i="86"/>
  <c r="K227" i="86"/>
  <c r="J227" i="86"/>
  <c r="I227" i="86"/>
  <c r="H227" i="86"/>
  <c r="G227" i="86"/>
  <c r="M226" i="86"/>
  <c r="L226" i="86"/>
  <c r="K226" i="86"/>
  <c r="J226" i="86"/>
  <c r="I226" i="86"/>
  <c r="H226" i="86"/>
  <c r="G226" i="86"/>
  <c r="M225" i="86"/>
  <c r="L225" i="86"/>
  <c r="K225" i="86"/>
  <c r="J225" i="86"/>
  <c r="I225" i="86"/>
  <c r="H225" i="86"/>
  <c r="G225" i="86"/>
  <c r="M224" i="86"/>
  <c r="L224" i="86"/>
  <c r="K224" i="86"/>
  <c r="J224" i="86"/>
  <c r="I224" i="86"/>
  <c r="H224" i="86"/>
  <c r="G224" i="86"/>
  <c r="M223" i="86"/>
  <c r="L223" i="86"/>
  <c r="K223" i="86"/>
  <c r="J223" i="86"/>
  <c r="I223" i="86"/>
  <c r="H223" i="86"/>
  <c r="G223" i="86"/>
  <c r="M222" i="86"/>
  <c r="L222" i="86"/>
  <c r="K222" i="86"/>
  <c r="J222" i="86"/>
  <c r="I222" i="86"/>
  <c r="H222" i="86"/>
  <c r="G222" i="86"/>
  <c r="M221" i="86"/>
  <c r="L221" i="86"/>
  <c r="K221" i="86"/>
  <c r="J221" i="86"/>
  <c r="I221" i="86"/>
  <c r="H221" i="86"/>
  <c r="G221" i="86"/>
  <c r="M220" i="86"/>
  <c r="L220" i="86"/>
  <c r="K220" i="86"/>
  <c r="J220" i="86"/>
  <c r="I220" i="86"/>
  <c r="H220" i="86"/>
  <c r="G220" i="86"/>
  <c r="M219" i="86"/>
  <c r="L219" i="86"/>
  <c r="K219" i="86"/>
  <c r="J219" i="86"/>
  <c r="I219" i="86"/>
  <c r="H219" i="86"/>
  <c r="G219" i="86"/>
  <c r="M218" i="86"/>
  <c r="L218" i="86"/>
  <c r="K218" i="86"/>
  <c r="J218" i="86"/>
  <c r="I218" i="86"/>
  <c r="H218" i="86"/>
  <c r="G218" i="86"/>
  <c r="M217" i="86"/>
  <c r="L217" i="86"/>
  <c r="K217" i="86"/>
  <c r="J217" i="86"/>
  <c r="I217" i="86"/>
  <c r="H217" i="86"/>
  <c r="G217" i="86"/>
  <c r="M216" i="86"/>
  <c r="L216" i="86"/>
  <c r="K216" i="86"/>
  <c r="J216" i="86"/>
  <c r="I216" i="86"/>
  <c r="H216" i="86"/>
  <c r="G216" i="86"/>
  <c r="M215" i="86"/>
  <c r="L215" i="86"/>
  <c r="K215" i="86"/>
  <c r="J215" i="86"/>
  <c r="I215" i="86"/>
  <c r="H215" i="86"/>
  <c r="G215" i="86"/>
  <c r="M214" i="86"/>
  <c r="L214" i="86"/>
  <c r="K214" i="86"/>
  <c r="J214" i="86"/>
  <c r="I214" i="86"/>
  <c r="H214" i="86"/>
  <c r="G214" i="86"/>
  <c r="M213" i="86"/>
  <c r="L213" i="86"/>
  <c r="K213" i="86"/>
  <c r="J213" i="86"/>
  <c r="I213" i="86"/>
  <c r="H213" i="86"/>
  <c r="G213" i="86"/>
  <c r="M212" i="86"/>
  <c r="L212" i="86"/>
  <c r="K212" i="86"/>
  <c r="J212" i="86"/>
  <c r="I212" i="86"/>
  <c r="H212" i="86"/>
  <c r="G212" i="86"/>
  <c r="M211" i="86"/>
  <c r="L211" i="86"/>
  <c r="K211" i="86"/>
  <c r="J211" i="86"/>
  <c r="I211" i="86"/>
  <c r="H211" i="86"/>
  <c r="G211" i="86"/>
  <c r="M210" i="86"/>
  <c r="L210" i="86"/>
  <c r="K210" i="86"/>
  <c r="J210" i="86"/>
  <c r="I210" i="86"/>
  <c r="H210" i="86"/>
  <c r="G210" i="86"/>
  <c r="M209" i="86"/>
  <c r="L209" i="86"/>
  <c r="K209" i="86"/>
  <c r="J209" i="86"/>
  <c r="I209" i="86"/>
  <c r="H209" i="86"/>
  <c r="G209" i="86"/>
  <c r="M208" i="86"/>
  <c r="L208" i="86"/>
  <c r="K208" i="86"/>
  <c r="J208" i="86"/>
  <c r="I208" i="86"/>
  <c r="H208" i="86"/>
  <c r="G208" i="86"/>
  <c r="M207" i="86"/>
  <c r="L207" i="86"/>
  <c r="K207" i="86"/>
  <c r="J207" i="86"/>
  <c r="I207" i="86"/>
  <c r="H207" i="86"/>
  <c r="G207" i="86"/>
  <c r="M206" i="86"/>
  <c r="L206" i="86"/>
  <c r="K206" i="86"/>
  <c r="J206" i="86"/>
  <c r="I206" i="86"/>
  <c r="H206" i="86"/>
  <c r="G206" i="86"/>
  <c r="M205" i="86"/>
  <c r="L205" i="86"/>
  <c r="K205" i="86"/>
  <c r="J205" i="86"/>
  <c r="I205" i="86"/>
  <c r="H205" i="86"/>
  <c r="G205" i="86"/>
  <c r="M204" i="86"/>
  <c r="L204" i="86"/>
  <c r="K204" i="86"/>
  <c r="J204" i="86"/>
  <c r="I204" i="86"/>
  <c r="H204" i="86"/>
  <c r="G204" i="86"/>
  <c r="M203" i="86"/>
  <c r="L203" i="86"/>
  <c r="K203" i="86"/>
  <c r="J203" i="86"/>
  <c r="I203" i="86"/>
  <c r="H203" i="86"/>
  <c r="G203" i="86"/>
  <c r="M202" i="86"/>
  <c r="L202" i="86"/>
  <c r="K202" i="86"/>
  <c r="J202" i="86"/>
  <c r="I202" i="86"/>
  <c r="H202" i="86"/>
  <c r="G202" i="86"/>
  <c r="M201" i="86"/>
  <c r="L201" i="86"/>
  <c r="K201" i="86"/>
  <c r="J201" i="86"/>
  <c r="I201" i="86"/>
  <c r="H201" i="86"/>
  <c r="G201" i="86"/>
  <c r="M200" i="86"/>
  <c r="L200" i="86"/>
  <c r="K200" i="86"/>
  <c r="J200" i="86"/>
  <c r="I200" i="86"/>
  <c r="H200" i="86"/>
  <c r="G200" i="86"/>
  <c r="M199" i="86"/>
  <c r="L199" i="86"/>
  <c r="K199" i="86"/>
  <c r="J199" i="86"/>
  <c r="I199" i="86"/>
  <c r="H199" i="86"/>
  <c r="G199" i="86"/>
  <c r="M198" i="86"/>
  <c r="L198" i="86"/>
  <c r="K198" i="86"/>
  <c r="J198" i="86"/>
  <c r="I198" i="86"/>
  <c r="H198" i="86"/>
  <c r="G198" i="86"/>
  <c r="M197" i="86"/>
  <c r="L197" i="86"/>
  <c r="K197" i="86"/>
  <c r="J197" i="86"/>
  <c r="I197" i="86"/>
  <c r="H197" i="86"/>
  <c r="G197" i="86"/>
  <c r="M196" i="86"/>
  <c r="L196" i="86"/>
  <c r="K196" i="86"/>
  <c r="J196" i="86"/>
  <c r="I196" i="86"/>
  <c r="H196" i="86"/>
  <c r="G196" i="86"/>
  <c r="M195" i="86"/>
  <c r="L195" i="86"/>
  <c r="K195" i="86"/>
  <c r="J195" i="86"/>
  <c r="I195" i="86"/>
  <c r="H195" i="86"/>
  <c r="G195" i="86"/>
  <c r="M194" i="86"/>
  <c r="L194" i="86"/>
  <c r="K194" i="86"/>
  <c r="J194" i="86"/>
  <c r="I194" i="86"/>
  <c r="H194" i="86"/>
  <c r="G194" i="86"/>
  <c r="M193" i="86"/>
  <c r="L193" i="86"/>
  <c r="K193" i="86"/>
  <c r="J193" i="86"/>
  <c r="I193" i="86"/>
  <c r="H193" i="86"/>
  <c r="G193" i="86"/>
  <c r="M192" i="86"/>
  <c r="L192" i="86"/>
  <c r="K192" i="86"/>
  <c r="J192" i="86"/>
  <c r="I192" i="86"/>
  <c r="H192" i="86"/>
  <c r="G192" i="86"/>
  <c r="M191" i="86"/>
  <c r="L191" i="86"/>
  <c r="K191" i="86"/>
  <c r="J191" i="86"/>
  <c r="I191" i="86"/>
  <c r="H191" i="86"/>
  <c r="G191" i="86"/>
  <c r="M190" i="86"/>
  <c r="L190" i="86"/>
  <c r="K190" i="86"/>
  <c r="J190" i="86"/>
  <c r="I190" i="86"/>
  <c r="H190" i="86"/>
  <c r="G190" i="86"/>
  <c r="M189" i="86"/>
  <c r="L189" i="86"/>
  <c r="K189" i="86"/>
  <c r="J189" i="86"/>
  <c r="I189" i="86"/>
  <c r="H189" i="86"/>
  <c r="G189" i="86"/>
  <c r="M188" i="86"/>
  <c r="L188" i="86"/>
  <c r="K188" i="86"/>
  <c r="J188" i="86"/>
  <c r="I188" i="86"/>
  <c r="H188" i="86"/>
  <c r="G188" i="86"/>
  <c r="M187" i="86"/>
  <c r="L187" i="86"/>
  <c r="K187" i="86"/>
  <c r="J187" i="86"/>
  <c r="I187" i="86"/>
  <c r="H187" i="86"/>
  <c r="G187" i="86"/>
  <c r="M186" i="86"/>
  <c r="L186" i="86"/>
  <c r="K186" i="86"/>
  <c r="J186" i="86"/>
  <c r="I186" i="86"/>
  <c r="H186" i="86"/>
  <c r="G186" i="86"/>
  <c r="M185" i="86"/>
  <c r="L185" i="86"/>
  <c r="K185" i="86"/>
  <c r="J185" i="86"/>
  <c r="I185" i="86"/>
  <c r="H185" i="86"/>
  <c r="G185" i="86"/>
  <c r="M184" i="86"/>
  <c r="L184" i="86"/>
  <c r="K184" i="86"/>
  <c r="J184" i="86"/>
  <c r="I184" i="86"/>
  <c r="H184" i="86"/>
  <c r="G184" i="86"/>
  <c r="M183" i="86"/>
  <c r="L183" i="86"/>
  <c r="K183" i="86"/>
  <c r="J183" i="86"/>
  <c r="I183" i="86"/>
  <c r="H183" i="86"/>
  <c r="G183" i="86"/>
  <c r="M182" i="86"/>
  <c r="L182" i="86"/>
  <c r="K182" i="86"/>
  <c r="J182" i="86"/>
  <c r="I182" i="86"/>
  <c r="H182" i="86"/>
  <c r="G182" i="86"/>
  <c r="M181" i="86"/>
  <c r="L181" i="86"/>
  <c r="K181" i="86"/>
  <c r="J181" i="86"/>
  <c r="I181" i="86"/>
  <c r="H181" i="86"/>
  <c r="G181" i="86"/>
  <c r="M180" i="86"/>
  <c r="L180" i="86"/>
  <c r="K180" i="86"/>
  <c r="J180" i="86"/>
  <c r="I180" i="86"/>
  <c r="H180" i="86"/>
  <c r="G180" i="86"/>
  <c r="M179" i="86"/>
  <c r="L179" i="86"/>
  <c r="K179" i="86"/>
  <c r="J179" i="86"/>
  <c r="I179" i="86"/>
  <c r="H179" i="86"/>
  <c r="G179" i="86"/>
  <c r="M178" i="86"/>
  <c r="L178" i="86"/>
  <c r="K178" i="86"/>
  <c r="J178" i="86"/>
  <c r="I178" i="86"/>
  <c r="H178" i="86"/>
  <c r="G178" i="86"/>
  <c r="M177" i="86"/>
  <c r="L177" i="86"/>
  <c r="K177" i="86"/>
  <c r="J177" i="86"/>
  <c r="I177" i="86"/>
  <c r="H177" i="86"/>
  <c r="G177" i="86"/>
  <c r="M176" i="86"/>
  <c r="L176" i="86"/>
  <c r="K176" i="86"/>
  <c r="J176" i="86"/>
  <c r="I176" i="86"/>
  <c r="H176" i="86"/>
  <c r="G176" i="86"/>
  <c r="M175" i="86"/>
  <c r="L175" i="86"/>
  <c r="K175" i="86"/>
  <c r="J175" i="86"/>
  <c r="I175" i="86"/>
  <c r="H175" i="86"/>
  <c r="G175" i="86"/>
  <c r="M174" i="86"/>
  <c r="L174" i="86"/>
  <c r="K174" i="86"/>
  <c r="J174" i="86"/>
  <c r="I174" i="86"/>
  <c r="H174" i="86"/>
  <c r="G174" i="86"/>
  <c r="M173" i="86"/>
  <c r="L173" i="86"/>
  <c r="K173" i="86"/>
  <c r="J173" i="86"/>
  <c r="I173" i="86"/>
  <c r="H173" i="86"/>
  <c r="G173" i="86"/>
  <c r="M172" i="86"/>
  <c r="L172" i="86"/>
  <c r="K172" i="86"/>
  <c r="J172" i="86"/>
  <c r="I172" i="86"/>
  <c r="H172" i="86"/>
  <c r="G172" i="86"/>
  <c r="M171" i="86"/>
  <c r="L171" i="86"/>
  <c r="K171" i="86"/>
  <c r="J171" i="86"/>
  <c r="I171" i="86"/>
  <c r="H171" i="86"/>
  <c r="G171" i="86"/>
  <c r="M170" i="86"/>
  <c r="L170" i="86"/>
  <c r="K170" i="86"/>
  <c r="J170" i="86"/>
  <c r="I170" i="86"/>
  <c r="H170" i="86"/>
  <c r="G170" i="86"/>
  <c r="M169" i="86"/>
  <c r="L169" i="86"/>
  <c r="K169" i="86"/>
  <c r="J169" i="86"/>
  <c r="I169" i="86"/>
  <c r="H169" i="86"/>
  <c r="G169" i="86"/>
  <c r="M168" i="86"/>
  <c r="L168" i="86"/>
  <c r="K168" i="86"/>
  <c r="J168" i="86"/>
  <c r="I168" i="86"/>
  <c r="H168" i="86"/>
  <c r="G168" i="86"/>
  <c r="M167" i="86"/>
  <c r="L167" i="86"/>
  <c r="K167" i="86"/>
  <c r="J167" i="86"/>
  <c r="I167" i="86"/>
  <c r="H167" i="86"/>
  <c r="G167" i="86"/>
  <c r="M166" i="86"/>
  <c r="L166" i="86"/>
  <c r="K166" i="86"/>
  <c r="J166" i="86"/>
  <c r="I166" i="86"/>
  <c r="H166" i="86"/>
  <c r="G166" i="86"/>
  <c r="M165" i="86"/>
  <c r="L165" i="86"/>
  <c r="K165" i="86"/>
  <c r="J165" i="86"/>
  <c r="I165" i="86"/>
  <c r="H165" i="86"/>
  <c r="G165" i="86"/>
  <c r="M164" i="86"/>
  <c r="L164" i="86"/>
  <c r="K164" i="86"/>
  <c r="J164" i="86"/>
  <c r="I164" i="86"/>
  <c r="H164" i="86"/>
  <c r="G164" i="86"/>
  <c r="M163" i="86"/>
  <c r="L163" i="86"/>
  <c r="K163" i="86"/>
  <c r="J163" i="86"/>
  <c r="I163" i="86"/>
  <c r="H163" i="86"/>
  <c r="G163" i="86"/>
  <c r="M162" i="86"/>
  <c r="L162" i="86"/>
  <c r="K162" i="86"/>
  <c r="J162" i="86"/>
  <c r="I162" i="86"/>
  <c r="H162" i="86"/>
  <c r="G162" i="86"/>
  <c r="M161" i="86"/>
  <c r="L161" i="86"/>
  <c r="K161" i="86"/>
  <c r="J161" i="86"/>
  <c r="I161" i="86"/>
  <c r="H161" i="86"/>
  <c r="G161" i="86"/>
  <c r="M160" i="86"/>
  <c r="L160" i="86"/>
  <c r="K160" i="86"/>
  <c r="J160" i="86"/>
  <c r="I160" i="86"/>
  <c r="H160" i="86"/>
  <c r="G160" i="86"/>
  <c r="M159" i="86"/>
  <c r="L159" i="86"/>
  <c r="K159" i="86"/>
  <c r="J159" i="86"/>
  <c r="I159" i="86"/>
  <c r="H159" i="86"/>
  <c r="G159" i="86"/>
  <c r="M158" i="86"/>
  <c r="L158" i="86"/>
  <c r="K158" i="86"/>
  <c r="J158" i="86"/>
  <c r="I158" i="86"/>
  <c r="H158" i="86"/>
  <c r="G158" i="86"/>
  <c r="M157" i="86"/>
  <c r="L157" i="86"/>
  <c r="K157" i="86"/>
  <c r="J157" i="86"/>
  <c r="I157" i="86"/>
  <c r="H157" i="86"/>
  <c r="G157" i="86"/>
  <c r="M156" i="86"/>
  <c r="L156" i="86"/>
  <c r="K156" i="86"/>
  <c r="J156" i="86"/>
  <c r="I156" i="86"/>
  <c r="H156" i="86"/>
  <c r="G156" i="86"/>
  <c r="M155" i="86"/>
  <c r="L155" i="86"/>
  <c r="K155" i="86"/>
  <c r="J155" i="86"/>
  <c r="I155" i="86"/>
  <c r="H155" i="86"/>
  <c r="G155" i="86"/>
  <c r="M154" i="86"/>
  <c r="L154" i="86"/>
  <c r="K154" i="86"/>
  <c r="J154" i="86"/>
  <c r="I154" i="86"/>
  <c r="H154" i="86"/>
  <c r="G154" i="86"/>
  <c r="M153" i="86"/>
  <c r="L153" i="86"/>
  <c r="K153" i="86"/>
  <c r="J153" i="86"/>
  <c r="I153" i="86"/>
  <c r="H153" i="86"/>
  <c r="G153" i="86"/>
  <c r="M152" i="86"/>
  <c r="L152" i="86"/>
  <c r="K152" i="86"/>
  <c r="J152" i="86"/>
  <c r="I152" i="86"/>
  <c r="H152" i="86"/>
  <c r="G152" i="86"/>
  <c r="M151" i="86"/>
  <c r="L151" i="86"/>
  <c r="K151" i="86"/>
  <c r="J151" i="86"/>
  <c r="I151" i="86"/>
  <c r="H151" i="86"/>
  <c r="G151" i="86"/>
  <c r="M150" i="86"/>
  <c r="L150" i="86"/>
  <c r="K150" i="86"/>
  <c r="J150" i="86"/>
  <c r="I150" i="86"/>
  <c r="H150" i="86"/>
  <c r="G150" i="86"/>
  <c r="M149" i="86"/>
  <c r="L149" i="86"/>
  <c r="K149" i="86"/>
  <c r="J149" i="86"/>
  <c r="I149" i="86"/>
  <c r="H149" i="86"/>
  <c r="G149" i="86"/>
  <c r="M148" i="86"/>
  <c r="L148" i="86"/>
  <c r="K148" i="86"/>
  <c r="J148" i="86"/>
  <c r="I148" i="86"/>
  <c r="H148" i="86"/>
  <c r="G148" i="86"/>
  <c r="M147" i="86"/>
  <c r="L147" i="86"/>
  <c r="K147" i="86"/>
  <c r="J147" i="86"/>
  <c r="I147" i="86"/>
  <c r="H147" i="86"/>
  <c r="G147" i="86"/>
  <c r="M146" i="86"/>
  <c r="L146" i="86"/>
  <c r="K146" i="86"/>
  <c r="J146" i="86"/>
  <c r="I146" i="86"/>
  <c r="H146" i="86"/>
  <c r="G146" i="86"/>
  <c r="M145" i="86"/>
  <c r="L145" i="86"/>
  <c r="K145" i="86"/>
  <c r="J145" i="86"/>
  <c r="I145" i="86"/>
  <c r="H145" i="86"/>
  <c r="G145" i="86"/>
  <c r="M144" i="86"/>
  <c r="L144" i="86"/>
  <c r="K144" i="86"/>
  <c r="J144" i="86"/>
  <c r="I144" i="86"/>
  <c r="H144" i="86"/>
  <c r="G144" i="86"/>
  <c r="M143" i="86"/>
  <c r="L143" i="86"/>
  <c r="K143" i="86"/>
  <c r="J143" i="86"/>
  <c r="I143" i="86"/>
  <c r="H143" i="86"/>
  <c r="G143" i="86"/>
  <c r="M142" i="86"/>
  <c r="L142" i="86"/>
  <c r="K142" i="86"/>
  <c r="J142" i="86"/>
  <c r="I142" i="86"/>
  <c r="H142" i="86"/>
  <c r="G142" i="86"/>
  <c r="M141" i="86"/>
  <c r="L141" i="86"/>
  <c r="K141" i="86"/>
  <c r="J141" i="86"/>
  <c r="I141" i="86"/>
  <c r="H141" i="86"/>
  <c r="G141" i="86"/>
  <c r="M140" i="86"/>
  <c r="L140" i="86"/>
  <c r="K140" i="86"/>
  <c r="J140" i="86"/>
  <c r="I140" i="86"/>
  <c r="H140" i="86"/>
  <c r="G140" i="86"/>
  <c r="M139" i="86"/>
  <c r="L139" i="86"/>
  <c r="K139" i="86"/>
  <c r="J139" i="86"/>
  <c r="I139" i="86"/>
  <c r="H139" i="86"/>
  <c r="G139" i="86"/>
  <c r="M138" i="86"/>
  <c r="L138" i="86"/>
  <c r="K138" i="86"/>
  <c r="J138" i="86"/>
  <c r="I138" i="86"/>
  <c r="H138" i="86"/>
  <c r="G138" i="86"/>
  <c r="M137" i="86"/>
  <c r="L137" i="86"/>
  <c r="K137" i="86"/>
  <c r="J137" i="86"/>
  <c r="I137" i="86"/>
  <c r="H137" i="86"/>
  <c r="G137" i="86"/>
  <c r="M136" i="86"/>
  <c r="L136" i="86"/>
  <c r="K136" i="86"/>
  <c r="J136" i="86"/>
  <c r="I136" i="86"/>
  <c r="H136" i="86"/>
  <c r="G136" i="86"/>
  <c r="M135" i="86"/>
  <c r="L135" i="86"/>
  <c r="K135" i="86"/>
  <c r="J135" i="86"/>
  <c r="I135" i="86"/>
  <c r="H135" i="86"/>
  <c r="G135" i="86"/>
  <c r="M134" i="86"/>
  <c r="L134" i="86"/>
  <c r="K134" i="86"/>
  <c r="J134" i="86"/>
  <c r="I134" i="86"/>
  <c r="H134" i="86"/>
  <c r="G134" i="86"/>
  <c r="M133" i="86"/>
  <c r="L133" i="86"/>
  <c r="K133" i="86"/>
  <c r="J133" i="86"/>
  <c r="I133" i="86"/>
  <c r="H133" i="86"/>
  <c r="G133" i="86"/>
  <c r="M132" i="86"/>
  <c r="L132" i="86"/>
  <c r="K132" i="86"/>
  <c r="J132" i="86"/>
  <c r="I132" i="86"/>
  <c r="H132" i="86"/>
  <c r="G132" i="86"/>
  <c r="M131" i="86"/>
  <c r="L131" i="86"/>
  <c r="K131" i="86"/>
  <c r="J131" i="86"/>
  <c r="I131" i="86"/>
  <c r="H131" i="86"/>
  <c r="G131" i="86"/>
  <c r="M130" i="86"/>
  <c r="L130" i="86"/>
  <c r="K130" i="86"/>
  <c r="J130" i="86"/>
  <c r="I130" i="86"/>
  <c r="H130" i="86"/>
  <c r="G130" i="86"/>
  <c r="M129" i="86"/>
  <c r="L129" i="86"/>
  <c r="K129" i="86"/>
  <c r="J129" i="86"/>
  <c r="I129" i="86"/>
  <c r="H129" i="86"/>
  <c r="G129" i="86"/>
  <c r="M128" i="86"/>
  <c r="L128" i="86"/>
  <c r="K128" i="86"/>
  <c r="J128" i="86"/>
  <c r="I128" i="86"/>
  <c r="H128" i="86"/>
  <c r="G128" i="86"/>
  <c r="M127" i="86"/>
  <c r="L127" i="86"/>
  <c r="K127" i="86"/>
  <c r="J127" i="86"/>
  <c r="I127" i="86"/>
  <c r="H127" i="86"/>
  <c r="G127" i="86"/>
  <c r="M126" i="86"/>
  <c r="L126" i="86"/>
  <c r="K126" i="86"/>
  <c r="J126" i="86"/>
  <c r="I126" i="86"/>
  <c r="H126" i="86"/>
  <c r="G126" i="86"/>
  <c r="M125" i="86"/>
  <c r="L125" i="86"/>
  <c r="K125" i="86"/>
  <c r="J125" i="86"/>
  <c r="I125" i="86"/>
  <c r="H125" i="86"/>
  <c r="G125" i="86"/>
  <c r="M124" i="86"/>
  <c r="L124" i="86"/>
  <c r="K124" i="86"/>
  <c r="J124" i="86"/>
  <c r="I124" i="86"/>
  <c r="H124" i="86"/>
  <c r="G124" i="86"/>
  <c r="M123" i="86"/>
  <c r="L123" i="86"/>
  <c r="K123" i="86"/>
  <c r="J123" i="86"/>
  <c r="I123" i="86"/>
  <c r="H123" i="86"/>
  <c r="G123" i="86"/>
  <c r="M122" i="86"/>
  <c r="L122" i="86"/>
  <c r="K122" i="86"/>
  <c r="J122" i="86"/>
  <c r="I122" i="86"/>
  <c r="H122" i="86"/>
  <c r="G122" i="86"/>
  <c r="M121" i="86"/>
  <c r="L121" i="86"/>
  <c r="K121" i="86"/>
  <c r="J121" i="86"/>
  <c r="I121" i="86"/>
  <c r="H121" i="86"/>
  <c r="G121" i="86"/>
  <c r="M120" i="86"/>
  <c r="L120" i="86"/>
  <c r="K120" i="86"/>
  <c r="J120" i="86"/>
  <c r="I120" i="86"/>
  <c r="H120" i="86"/>
  <c r="G120" i="86"/>
  <c r="M119" i="86"/>
  <c r="L119" i="86"/>
  <c r="K119" i="86"/>
  <c r="J119" i="86"/>
  <c r="I119" i="86"/>
  <c r="H119" i="86"/>
  <c r="G119" i="86"/>
  <c r="M118" i="86"/>
  <c r="L118" i="86"/>
  <c r="K118" i="86"/>
  <c r="J118" i="86"/>
  <c r="I118" i="86"/>
  <c r="H118" i="86"/>
  <c r="G118" i="86"/>
  <c r="M117" i="86"/>
  <c r="L117" i="86"/>
  <c r="K117" i="86"/>
  <c r="J117" i="86"/>
  <c r="I117" i="86"/>
  <c r="H117" i="86"/>
  <c r="G117" i="86"/>
  <c r="M116" i="86"/>
  <c r="L116" i="86"/>
  <c r="K116" i="86"/>
  <c r="J116" i="86"/>
  <c r="I116" i="86"/>
  <c r="H116" i="86"/>
  <c r="G116" i="86"/>
  <c r="M115" i="86"/>
  <c r="L115" i="86"/>
  <c r="K115" i="86"/>
  <c r="J115" i="86"/>
  <c r="I115" i="86"/>
  <c r="H115" i="86"/>
  <c r="G115" i="86"/>
  <c r="M114" i="86"/>
  <c r="L114" i="86"/>
  <c r="K114" i="86"/>
  <c r="J114" i="86"/>
  <c r="I114" i="86"/>
  <c r="H114" i="86"/>
  <c r="G114" i="86"/>
  <c r="M113" i="86"/>
  <c r="L113" i="86"/>
  <c r="K113" i="86"/>
  <c r="J113" i="86"/>
  <c r="I113" i="86"/>
  <c r="H113" i="86"/>
  <c r="G113" i="86"/>
  <c r="M112" i="86"/>
  <c r="L112" i="86"/>
  <c r="K112" i="86"/>
  <c r="J112" i="86"/>
  <c r="I112" i="86"/>
  <c r="H112" i="86"/>
  <c r="G112" i="86"/>
  <c r="M111" i="86"/>
  <c r="L111" i="86"/>
  <c r="K111" i="86"/>
  <c r="J111" i="86"/>
  <c r="I111" i="86"/>
  <c r="H111" i="86"/>
  <c r="G111" i="86"/>
  <c r="M110" i="86"/>
  <c r="L110" i="86"/>
  <c r="K110" i="86"/>
  <c r="J110" i="86"/>
  <c r="I110" i="86"/>
  <c r="H110" i="86"/>
  <c r="G110" i="86"/>
  <c r="M109" i="86"/>
  <c r="L109" i="86"/>
  <c r="K109" i="86"/>
  <c r="J109" i="86"/>
  <c r="I109" i="86"/>
  <c r="H109" i="86"/>
  <c r="G109" i="86"/>
  <c r="M108" i="86"/>
  <c r="L108" i="86"/>
  <c r="K108" i="86"/>
  <c r="J108" i="86"/>
  <c r="I108" i="86"/>
  <c r="H108" i="86"/>
  <c r="G108" i="86"/>
  <c r="M107" i="86"/>
  <c r="L107" i="86"/>
  <c r="K107" i="86"/>
  <c r="J107" i="86"/>
  <c r="I107" i="86"/>
  <c r="H107" i="86"/>
  <c r="G107" i="86"/>
  <c r="M106" i="86"/>
  <c r="L106" i="86"/>
  <c r="K106" i="86"/>
  <c r="J106" i="86"/>
  <c r="I106" i="86"/>
  <c r="H106" i="86"/>
  <c r="G106" i="86"/>
  <c r="M105" i="86"/>
  <c r="L105" i="86"/>
  <c r="K105" i="86"/>
  <c r="J105" i="86"/>
  <c r="I105" i="86"/>
  <c r="H105" i="86"/>
  <c r="G105" i="86"/>
  <c r="M104" i="86"/>
  <c r="L104" i="86"/>
  <c r="K104" i="86"/>
  <c r="J104" i="86"/>
  <c r="I104" i="86"/>
  <c r="H104" i="86"/>
  <c r="G104" i="86"/>
  <c r="M103" i="86"/>
  <c r="L103" i="86"/>
  <c r="K103" i="86"/>
  <c r="J103" i="86"/>
  <c r="I103" i="86"/>
  <c r="H103" i="86"/>
  <c r="G103" i="86"/>
  <c r="M102" i="86"/>
  <c r="L102" i="86"/>
  <c r="K102" i="86"/>
  <c r="J102" i="86"/>
  <c r="I102" i="86"/>
  <c r="H102" i="86"/>
  <c r="G102" i="86"/>
  <c r="M101" i="86"/>
  <c r="L101" i="86"/>
  <c r="K101" i="86"/>
  <c r="J101" i="86"/>
  <c r="I101" i="86"/>
  <c r="H101" i="86"/>
  <c r="G101" i="86"/>
  <c r="M100" i="86"/>
  <c r="L100" i="86"/>
  <c r="K100" i="86"/>
  <c r="J100" i="86"/>
  <c r="I100" i="86"/>
  <c r="H100" i="86"/>
  <c r="G100" i="86"/>
  <c r="M99" i="86"/>
  <c r="L99" i="86"/>
  <c r="K99" i="86"/>
  <c r="J99" i="86"/>
  <c r="I99" i="86"/>
  <c r="H99" i="86"/>
  <c r="G99" i="86"/>
  <c r="M98" i="86"/>
  <c r="L98" i="86"/>
  <c r="K98" i="86"/>
  <c r="J98" i="86"/>
  <c r="I98" i="86"/>
  <c r="H98" i="86"/>
  <c r="G98" i="86"/>
  <c r="M97" i="86"/>
  <c r="L97" i="86"/>
  <c r="K97" i="86"/>
  <c r="J97" i="86"/>
  <c r="I97" i="86"/>
  <c r="H97" i="86"/>
  <c r="G97" i="86"/>
  <c r="M96" i="86"/>
  <c r="L96" i="86"/>
  <c r="K96" i="86"/>
  <c r="J96" i="86"/>
  <c r="I96" i="86"/>
  <c r="H96" i="86"/>
  <c r="G96" i="86"/>
  <c r="M95" i="86"/>
  <c r="L95" i="86"/>
  <c r="K95" i="86"/>
  <c r="J95" i="86"/>
  <c r="I95" i="86"/>
  <c r="H95" i="86"/>
  <c r="G95" i="86"/>
  <c r="M94" i="86"/>
  <c r="L94" i="86"/>
  <c r="K94" i="86"/>
  <c r="J94" i="86"/>
  <c r="I94" i="86"/>
  <c r="H94" i="86"/>
  <c r="G94" i="86"/>
  <c r="M93" i="86"/>
  <c r="L93" i="86"/>
  <c r="K93" i="86"/>
  <c r="J93" i="86"/>
  <c r="I93" i="86"/>
  <c r="H93" i="86"/>
  <c r="G93" i="86"/>
  <c r="M92" i="86"/>
  <c r="L92" i="86"/>
  <c r="K92" i="86"/>
  <c r="J92" i="86"/>
  <c r="I92" i="86"/>
  <c r="H92" i="86"/>
  <c r="G92" i="86"/>
  <c r="M91" i="86"/>
  <c r="L91" i="86"/>
  <c r="K91" i="86"/>
  <c r="J91" i="86"/>
  <c r="I91" i="86"/>
  <c r="H91" i="86"/>
  <c r="G91" i="86"/>
  <c r="M90" i="86"/>
  <c r="L90" i="86"/>
  <c r="K90" i="86"/>
  <c r="J90" i="86"/>
  <c r="I90" i="86"/>
  <c r="H90" i="86"/>
  <c r="G90" i="86"/>
  <c r="M89" i="86"/>
  <c r="L89" i="86"/>
  <c r="K89" i="86"/>
  <c r="J89" i="86"/>
  <c r="I89" i="86"/>
  <c r="H89" i="86"/>
  <c r="G89" i="86"/>
  <c r="M88" i="86"/>
  <c r="L88" i="86"/>
  <c r="K88" i="86"/>
  <c r="J88" i="86"/>
  <c r="I88" i="86"/>
  <c r="H88" i="86"/>
  <c r="G88" i="86"/>
  <c r="M87" i="86"/>
  <c r="L87" i="86"/>
  <c r="K87" i="86"/>
  <c r="J87" i="86"/>
  <c r="I87" i="86"/>
  <c r="H87" i="86"/>
  <c r="G87" i="86"/>
  <c r="M86" i="86"/>
  <c r="L86" i="86"/>
  <c r="K86" i="86"/>
  <c r="J86" i="86"/>
  <c r="I86" i="86"/>
  <c r="H86" i="86"/>
  <c r="G86" i="86"/>
  <c r="M85" i="86"/>
  <c r="L85" i="86"/>
  <c r="K85" i="86"/>
  <c r="J85" i="86"/>
  <c r="I85" i="86"/>
  <c r="H85" i="86"/>
  <c r="G85" i="86"/>
  <c r="M84" i="86"/>
  <c r="L84" i="86"/>
  <c r="K84" i="86"/>
  <c r="J84" i="86"/>
  <c r="I84" i="86"/>
  <c r="H84" i="86"/>
  <c r="G84" i="86"/>
  <c r="M83" i="86"/>
  <c r="L83" i="86"/>
  <c r="K83" i="86"/>
  <c r="J83" i="86"/>
  <c r="I83" i="86"/>
  <c r="H83" i="86"/>
  <c r="G83" i="86"/>
  <c r="M82" i="86"/>
  <c r="L82" i="86"/>
  <c r="K82" i="86"/>
  <c r="J82" i="86"/>
  <c r="I82" i="86"/>
  <c r="H82" i="86"/>
  <c r="G82" i="86"/>
  <c r="M81" i="86"/>
  <c r="L81" i="86"/>
  <c r="K81" i="86"/>
  <c r="J81" i="86"/>
  <c r="I81" i="86"/>
  <c r="H81" i="86"/>
  <c r="G81" i="86"/>
  <c r="M80" i="86"/>
  <c r="L80" i="86"/>
  <c r="K80" i="86"/>
  <c r="J80" i="86"/>
  <c r="I80" i="86"/>
  <c r="H80" i="86"/>
  <c r="G80" i="86"/>
  <c r="M79" i="86"/>
  <c r="L79" i="86"/>
  <c r="K79" i="86"/>
  <c r="J79" i="86"/>
  <c r="I79" i="86"/>
  <c r="H79" i="86"/>
  <c r="G79" i="86"/>
  <c r="M78" i="86"/>
  <c r="L78" i="86"/>
  <c r="K78" i="86"/>
  <c r="J78" i="86"/>
  <c r="I78" i="86"/>
  <c r="H78" i="86"/>
  <c r="G78" i="86"/>
  <c r="M77" i="86"/>
  <c r="L77" i="86"/>
  <c r="K77" i="86"/>
  <c r="J77" i="86"/>
  <c r="I77" i="86"/>
  <c r="H77" i="86"/>
  <c r="G77" i="86"/>
  <c r="M76" i="86"/>
  <c r="L76" i="86"/>
  <c r="K76" i="86"/>
  <c r="J76" i="86"/>
  <c r="I76" i="86"/>
  <c r="H76" i="86"/>
  <c r="G76" i="86"/>
  <c r="M75" i="86"/>
  <c r="L75" i="86"/>
  <c r="K75" i="86"/>
  <c r="J75" i="86"/>
  <c r="I75" i="86"/>
  <c r="H75" i="86"/>
  <c r="G75" i="86"/>
  <c r="M74" i="86"/>
  <c r="L74" i="86"/>
  <c r="K74" i="86"/>
  <c r="J74" i="86"/>
  <c r="I74" i="86"/>
  <c r="H74" i="86"/>
  <c r="G74" i="86"/>
  <c r="M73" i="86"/>
  <c r="L73" i="86"/>
  <c r="K73" i="86"/>
  <c r="J73" i="86"/>
  <c r="I73" i="86"/>
  <c r="H73" i="86"/>
  <c r="G73" i="86"/>
  <c r="M72" i="86"/>
  <c r="L72" i="86"/>
  <c r="K72" i="86"/>
  <c r="J72" i="86"/>
  <c r="I72" i="86"/>
  <c r="H72" i="86"/>
  <c r="G72" i="86"/>
  <c r="M71" i="86"/>
  <c r="L71" i="86"/>
  <c r="K71" i="86"/>
  <c r="J71" i="86"/>
  <c r="I71" i="86"/>
  <c r="H71" i="86"/>
  <c r="G71" i="86"/>
  <c r="M70" i="86"/>
  <c r="L70" i="86"/>
  <c r="K70" i="86"/>
  <c r="J70" i="86"/>
  <c r="I70" i="86"/>
  <c r="H70" i="86"/>
  <c r="G70" i="86"/>
  <c r="M69" i="86"/>
  <c r="L69" i="86"/>
  <c r="K69" i="86"/>
  <c r="J69" i="86"/>
  <c r="I69" i="86"/>
  <c r="H69" i="86"/>
  <c r="G69" i="86"/>
  <c r="M68" i="86"/>
  <c r="L68" i="86"/>
  <c r="K68" i="86"/>
  <c r="J68" i="86"/>
  <c r="I68" i="86"/>
  <c r="H68" i="86"/>
  <c r="G68" i="86"/>
  <c r="M67" i="86"/>
  <c r="L67" i="86"/>
  <c r="K67" i="86"/>
  <c r="J67" i="86"/>
  <c r="I67" i="86"/>
  <c r="H67" i="86"/>
  <c r="G67" i="86"/>
  <c r="M66" i="86"/>
  <c r="L66" i="86"/>
  <c r="K66" i="86"/>
  <c r="J66" i="86"/>
  <c r="I66" i="86"/>
  <c r="H66" i="86"/>
  <c r="G66" i="86"/>
  <c r="M65" i="86"/>
  <c r="L65" i="86"/>
  <c r="K65" i="86"/>
  <c r="J65" i="86"/>
  <c r="I65" i="86"/>
  <c r="H65" i="86"/>
  <c r="G65" i="86"/>
  <c r="M64" i="86"/>
  <c r="L64" i="86"/>
  <c r="K64" i="86"/>
  <c r="J64" i="86"/>
  <c r="I64" i="86"/>
  <c r="H64" i="86"/>
  <c r="G64" i="86"/>
  <c r="M63" i="86"/>
  <c r="L63" i="86"/>
  <c r="K63" i="86"/>
  <c r="J63" i="86"/>
  <c r="I63" i="86"/>
  <c r="H63" i="86"/>
  <c r="G63" i="86"/>
  <c r="M62" i="86"/>
  <c r="L62" i="86"/>
  <c r="K62" i="86"/>
  <c r="J62" i="86"/>
  <c r="I62" i="86"/>
  <c r="H62" i="86"/>
  <c r="G62" i="86"/>
  <c r="M61" i="86"/>
  <c r="L61" i="86"/>
  <c r="K61" i="86"/>
  <c r="J61" i="86"/>
  <c r="I61" i="86"/>
  <c r="H61" i="86"/>
  <c r="G61" i="86"/>
  <c r="M60" i="86"/>
  <c r="L60" i="86"/>
  <c r="K60" i="86"/>
  <c r="J60" i="86"/>
  <c r="I60" i="86"/>
  <c r="H60" i="86"/>
  <c r="G60" i="86"/>
  <c r="M59" i="86"/>
  <c r="L59" i="86"/>
  <c r="K59" i="86"/>
  <c r="J59" i="86"/>
  <c r="I59" i="86"/>
  <c r="H59" i="86"/>
  <c r="G59" i="86"/>
  <c r="M58" i="86"/>
  <c r="L58" i="86"/>
  <c r="K58" i="86"/>
  <c r="J58" i="86"/>
  <c r="I58" i="86"/>
  <c r="H58" i="86"/>
  <c r="G58" i="86"/>
  <c r="M57" i="86"/>
  <c r="L57" i="86"/>
  <c r="K57" i="86"/>
  <c r="J57" i="86"/>
  <c r="I57" i="86"/>
  <c r="H57" i="86"/>
  <c r="G57" i="86"/>
  <c r="M56" i="86"/>
  <c r="L56" i="86"/>
  <c r="K56" i="86"/>
  <c r="J56" i="86"/>
  <c r="I56" i="86"/>
  <c r="H56" i="86"/>
  <c r="G56" i="86"/>
  <c r="M55" i="86"/>
  <c r="L55" i="86"/>
  <c r="K55" i="86"/>
  <c r="J55" i="86"/>
  <c r="I55" i="86"/>
  <c r="H55" i="86"/>
  <c r="G55" i="86"/>
  <c r="M54" i="86"/>
  <c r="L54" i="86"/>
  <c r="K54" i="86"/>
  <c r="J54" i="86"/>
  <c r="I54" i="86"/>
  <c r="H54" i="86"/>
  <c r="G54" i="86"/>
  <c r="M53" i="86"/>
  <c r="L53" i="86"/>
  <c r="K53" i="86"/>
  <c r="J53" i="86"/>
  <c r="I53" i="86"/>
  <c r="H53" i="86"/>
  <c r="G53" i="86"/>
  <c r="M52" i="86"/>
  <c r="L52" i="86"/>
  <c r="K52" i="86"/>
  <c r="J52" i="86"/>
  <c r="I52" i="86"/>
  <c r="H52" i="86"/>
  <c r="G52" i="86"/>
  <c r="M51" i="86"/>
  <c r="L51" i="86"/>
  <c r="K51" i="86"/>
  <c r="J51" i="86"/>
  <c r="I51" i="86"/>
  <c r="H51" i="86"/>
  <c r="G51" i="86"/>
  <c r="M50" i="86"/>
  <c r="L50" i="86"/>
  <c r="K50" i="86"/>
  <c r="J50" i="86"/>
  <c r="I50" i="86"/>
  <c r="H50" i="86"/>
  <c r="G50" i="86"/>
  <c r="M49" i="86"/>
  <c r="L49" i="86"/>
  <c r="K49" i="86"/>
  <c r="J49" i="86"/>
  <c r="I49" i="86"/>
  <c r="H49" i="86"/>
  <c r="G49" i="86"/>
  <c r="M48" i="86"/>
  <c r="L48" i="86"/>
  <c r="K48" i="86"/>
  <c r="J48" i="86"/>
  <c r="I48" i="86"/>
  <c r="H48" i="86"/>
  <c r="G48" i="86"/>
  <c r="M47" i="86"/>
  <c r="L47" i="86"/>
  <c r="K47" i="86"/>
  <c r="J47" i="86"/>
  <c r="I47" i="86"/>
  <c r="H47" i="86"/>
  <c r="G47" i="86"/>
  <c r="M46" i="86"/>
  <c r="L46" i="86"/>
  <c r="K46" i="86"/>
  <c r="J46" i="86"/>
  <c r="I46" i="86"/>
  <c r="H46" i="86"/>
  <c r="G46" i="86"/>
  <c r="M45" i="86"/>
  <c r="L45" i="86"/>
  <c r="K45" i="86"/>
  <c r="J45" i="86"/>
  <c r="I45" i="86"/>
  <c r="H45" i="86"/>
  <c r="G45" i="86"/>
  <c r="M44" i="86"/>
  <c r="L44" i="86"/>
  <c r="K44" i="86"/>
  <c r="J44" i="86"/>
  <c r="I44" i="86"/>
  <c r="H44" i="86"/>
  <c r="G44" i="86"/>
  <c r="M43" i="86"/>
  <c r="L43" i="86"/>
  <c r="K43" i="86"/>
  <c r="J43" i="86"/>
  <c r="I43" i="86"/>
  <c r="H43" i="86"/>
  <c r="G43" i="86"/>
  <c r="M42" i="86"/>
  <c r="L42" i="86"/>
  <c r="K42" i="86"/>
  <c r="J42" i="86"/>
  <c r="I42" i="86"/>
  <c r="H42" i="86"/>
  <c r="G42" i="86"/>
  <c r="M41" i="86"/>
  <c r="L41" i="86"/>
  <c r="K41" i="86"/>
  <c r="J41" i="86"/>
  <c r="I41" i="86"/>
  <c r="H41" i="86"/>
  <c r="G41" i="86"/>
  <c r="M40" i="86"/>
  <c r="L40" i="86"/>
  <c r="K40" i="86"/>
  <c r="J40" i="86"/>
  <c r="I40" i="86"/>
  <c r="H40" i="86"/>
  <c r="G40" i="86"/>
  <c r="M39" i="86"/>
  <c r="L39" i="86"/>
  <c r="K39" i="86"/>
  <c r="J39" i="86"/>
  <c r="I39" i="86"/>
  <c r="H39" i="86"/>
  <c r="G39" i="86"/>
  <c r="M38" i="86"/>
  <c r="L38" i="86"/>
  <c r="K38" i="86"/>
  <c r="J38" i="86"/>
  <c r="I38" i="86"/>
  <c r="H38" i="86"/>
  <c r="G38" i="86"/>
  <c r="M37" i="86"/>
  <c r="L37" i="86"/>
  <c r="K37" i="86"/>
  <c r="J37" i="86"/>
  <c r="I37" i="86"/>
  <c r="H37" i="86"/>
  <c r="G37" i="86"/>
  <c r="M36" i="86"/>
  <c r="L36" i="86"/>
  <c r="K36" i="86"/>
  <c r="J36" i="86"/>
  <c r="I36" i="86"/>
  <c r="H36" i="86"/>
  <c r="G36" i="86"/>
  <c r="M35" i="86"/>
  <c r="L35" i="86"/>
  <c r="K35" i="86"/>
  <c r="J35" i="86"/>
  <c r="I35" i="86"/>
  <c r="H35" i="86"/>
  <c r="G35" i="86"/>
  <c r="M34" i="86"/>
  <c r="L34" i="86"/>
  <c r="K34" i="86"/>
  <c r="J34" i="86"/>
  <c r="I34" i="86"/>
  <c r="H34" i="86"/>
  <c r="G34" i="86"/>
  <c r="M33" i="86"/>
  <c r="L33" i="86"/>
  <c r="K33" i="86"/>
  <c r="J33" i="86"/>
  <c r="I33" i="86"/>
  <c r="H33" i="86"/>
  <c r="G33" i="86"/>
  <c r="M32" i="86"/>
  <c r="L32" i="86"/>
  <c r="K32" i="86"/>
  <c r="J32" i="86"/>
  <c r="I32" i="86"/>
  <c r="H32" i="86"/>
  <c r="G32" i="86"/>
  <c r="M31" i="86"/>
  <c r="L31" i="86"/>
  <c r="K31" i="86"/>
  <c r="J31" i="86"/>
  <c r="I31" i="86"/>
  <c r="H31" i="86"/>
  <c r="G31" i="86"/>
  <c r="M30" i="86"/>
  <c r="L30" i="86"/>
  <c r="K30" i="86"/>
  <c r="J30" i="86"/>
  <c r="I30" i="86"/>
  <c r="H30" i="86"/>
  <c r="G30" i="86"/>
  <c r="M29" i="86"/>
  <c r="L29" i="86"/>
  <c r="K29" i="86"/>
  <c r="J29" i="86"/>
  <c r="I29" i="86"/>
  <c r="H29" i="86"/>
  <c r="G29" i="86"/>
  <c r="M28" i="86"/>
  <c r="L28" i="86"/>
  <c r="K28" i="86"/>
  <c r="J28" i="86"/>
  <c r="I28" i="86"/>
  <c r="H28" i="86"/>
  <c r="G28" i="86"/>
  <c r="M27" i="86"/>
  <c r="L27" i="86"/>
  <c r="K27" i="86"/>
  <c r="J27" i="86"/>
  <c r="I27" i="86"/>
  <c r="H27" i="86"/>
  <c r="G27" i="86"/>
  <c r="M26" i="86"/>
  <c r="L26" i="86"/>
  <c r="K26" i="86"/>
  <c r="J26" i="86"/>
  <c r="I26" i="86"/>
  <c r="H26" i="86"/>
  <c r="G26" i="86"/>
  <c r="M25" i="86"/>
  <c r="L25" i="86"/>
  <c r="K25" i="86"/>
  <c r="J25" i="86"/>
  <c r="I25" i="86"/>
  <c r="H25" i="86"/>
  <c r="G25" i="86"/>
  <c r="M24" i="86"/>
  <c r="L24" i="86"/>
  <c r="K24" i="86"/>
  <c r="J24" i="86"/>
  <c r="I24" i="86"/>
  <c r="H24" i="86"/>
  <c r="G24" i="86"/>
  <c r="M23" i="86"/>
  <c r="L23" i="86"/>
  <c r="K23" i="86"/>
  <c r="J23" i="86"/>
  <c r="I23" i="86"/>
  <c r="H23" i="86"/>
  <c r="G23" i="86"/>
  <c r="M22" i="86"/>
  <c r="L22" i="86"/>
  <c r="K22" i="86"/>
  <c r="J22" i="86"/>
  <c r="I22" i="86"/>
  <c r="H22" i="86"/>
  <c r="G22" i="86"/>
  <c r="M21" i="86"/>
  <c r="L21" i="86"/>
  <c r="K21" i="86"/>
  <c r="J21" i="86"/>
  <c r="I21" i="86"/>
  <c r="H21" i="86"/>
  <c r="G21" i="86"/>
  <c r="M20" i="86"/>
  <c r="L20" i="86"/>
  <c r="K20" i="86"/>
  <c r="J20" i="86"/>
  <c r="I20" i="86"/>
  <c r="H20" i="86"/>
  <c r="G20" i="86"/>
  <c r="M19" i="86"/>
  <c r="L19" i="86"/>
  <c r="K19" i="86"/>
  <c r="J19" i="86"/>
  <c r="I19" i="86"/>
  <c r="H19" i="86"/>
  <c r="G19" i="86"/>
  <c r="M18" i="86"/>
  <c r="L18" i="86"/>
  <c r="K18" i="86"/>
  <c r="J18" i="86"/>
  <c r="I18" i="86"/>
  <c r="H18" i="86"/>
  <c r="G18" i="86"/>
  <c r="M17" i="86"/>
  <c r="L17" i="86"/>
  <c r="K17" i="86"/>
  <c r="J17" i="86"/>
  <c r="I17" i="86"/>
  <c r="H17" i="86"/>
  <c r="G17" i="86"/>
  <c r="M16" i="86"/>
  <c r="L16" i="86"/>
  <c r="K16" i="86"/>
  <c r="J16" i="86"/>
  <c r="I16" i="86"/>
  <c r="H16" i="86"/>
  <c r="G16" i="86"/>
  <c r="M15" i="86"/>
  <c r="L15" i="86"/>
  <c r="K15" i="86"/>
  <c r="J15" i="86"/>
  <c r="I15" i="86"/>
  <c r="H15" i="86"/>
  <c r="G15" i="86"/>
  <c r="M14" i="86"/>
  <c r="L14" i="86"/>
  <c r="K14" i="86"/>
  <c r="J14" i="86"/>
  <c r="I14" i="86"/>
  <c r="H14" i="86"/>
  <c r="G14" i="86"/>
  <c r="M13" i="86"/>
  <c r="L13" i="86"/>
  <c r="K13" i="86"/>
  <c r="J13" i="86"/>
  <c r="I13" i="86"/>
  <c r="H13" i="86"/>
  <c r="G13" i="86"/>
  <c r="M12" i="86"/>
  <c r="L12" i="86"/>
  <c r="K12" i="86"/>
  <c r="J12" i="86"/>
  <c r="I12" i="86"/>
  <c r="H12" i="86"/>
  <c r="G12" i="86"/>
  <c r="M11" i="86"/>
  <c r="L11" i="86"/>
  <c r="K11" i="86"/>
  <c r="J11" i="86"/>
  <c r="I11" i="86"/>
  <c r="H11" i="86"/>
  <c r="G11" i="86"/>
  <c r="M10" i="86"/>
  <c r="L10" i="86"/>
  <c r="K10" i="86"/>
  <c r="J10" i="86"/>
  <c r="I10" i="86"/>
  <c r="H10" i="86"/>
  <c r="G10" i="86"/>
  <c r="L5" i="86"/>
  <c r="K5" i="86"/>
  <c r="M5" i="86" s="1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M13" i="9" l="1"/>
  <c r="M12" i="9"/>
  <c r="N11" i="9"/>
  <c r="M11" i="9"/>
  <c r="N13" i="9"/>
  <c r="M7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M14" i="9" l="1"/>
  <c r="N14" i="9" s="1"/>
  <c r="N12" i="9"/>
  <c r="O13" i="9"/>
  <c r="O11" i="9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208" i="10"/>
  <c r="F209" i="10"/>
  <c r="F210" i="10"/>
  <c r="F211" i="10"/>
  <c r="F212" i="10"/>
  <c r="F213" i="10"/>
  <c r="F214" i="10"/>
  <c r="F215" i="10"/>
  <c r="B7" i="87" l="1"/>
  <c r="B7" i="86"/>
  <c r="J34" i="2"/>
  <c r="J32" i="2"/>
  <c r="J31" i="2"/>
  <c r="J30" i="2"/>
  <c r="J29" i="2"/>
  <c r="J26" i="2"/>
  <c r="J25" i="2"/>
  <c r="J21" i="2"/>
  <c r="P259" i="87"/>
  <c r="P258" i="87"/>
  <c r="P257" i="87"/>
  <c r="P256" i="87"/>
  <c r="P255" i="87"/>
  <c r="P254" i="87"/>
  <c r="P253" i="87"/>
  <c r="P252" i="87"/>
  <c r="P251" i="87"/>
  <c r="P250" i="87"/>
  <c r="P249" i="87"/>
  <c r="P248" i="87"/>
  <c r="P247" i="87"/>
  <c r="P246" i="87"/>
  <c r="P245" i="87"/>
  <c r="P244" i="87"/>
  <c r="P243" i="87"/>
  <c r="P242" i="87"/>
  <c r="P241" i="87"/>
  <c r="P240" i="87"/>
  <c r="P239" i="87"/>
  <c r="P238" i="87"/>
  <c r="P237" i="87"/>
  <c r="P236" i="87"/>
  <c r="P235" i="87"/>
  <c r="P234" i="87"/>
  <c r="P233" i="87"/>
  <c r="P232" i="87"/>
  <c r="P231" i="87"/>
  <c r="P230" i="87"/>
  <c r="P229" i="87"/>
  <c r="P228" i="87"/>
  <c r="P227" i="87"/>
  <c r="P226" i="87"/>
  <c r="P225" i="87"/>
  <c r="P224" i="87"/>
  <c r="P223" i="87"/>
  <c r="P222" i="87"/>
  <c r="P221" i="87"/>
  <c r="P220" i="87"/>
  <c r="P219" i="87"/>
  <c r="P218" i="87"/>
  <c r="P217" i="87"/>
  <c r="P216" i="87"/>
  <c r="P215" i="87"/>
  <c r="P214" i="87"/>
  <c r="P213" i="87"/>
  <c r="P212" i="87"/>
  <c r="P211" i="87"/>
  <c r="P210" i="87"/>
  <c r="P209" i="87"/>
  <c r="P208" i="87"/>
  <c r="P207" i="87"/>
  <c r="P206" i="87"/>
  <c r="P205" i="87"/>
  <c r="P204" i="87"/>
  <c r="P203" i="87"/>
  <c r="P202" i="87"/>
  <c r="P201" i="87"/>
  <c r="P200" i="87"/>
  <c r="P199" i="87"/>
  <c r="P198" i="87"/>
  <c r="P197" i="87"/>
  <c r="P196" i="87"/>
  <c r="P195" i="87"/>
  <c r="P194" i="87"/>
  <c r="P193" i="87"/>
  <c r="P192" i="87"/>
  <c r="P191" i="87"/>
  <c r="P190" i="87"/>
  <c r="P189" i="87"/>
  <c r="P188" i="87"/>
  <c r="P187" i="87"/>
  <c r="P186" i="87"/>
  <c r="P185" i="87"/>
  <c r="P184" i="87"/>
  <c r="P183" i="87"/>
  <c r="P182" i="87"/>
  <c r="P181" i="87"/>
  <c r="P180" i="87"/>
  <c r="P179" i="87"/>
  <c r="P178" i="87"/>
  <c r="P177" i="87"/>
  <c r="P176" i="87"/>
  <c r="P175" i="87"/>
  <c r="P174" i="87"/>
  <c r="P173" i="87"/>
  <c r="P172" i="87"/>
  <c r="P171" i="87"/>
  <c r="P170" i="87"/>
  <c r="P169" i="87"/>
  <c r="P168" i="87"/>
  <c r="P167" i="87"/>
  <c r="P166" i="87"/>
  <c r="P165" i="87"/>
  <c r="P164" i="87"/>
  <c r="P163" i="87"/>
  <c r="P162" i="87"/>
  <c r="P161" i="87"/>
  <c r="P160" i="87"/>
  <c r="P159" i="87"/>
  <c r="P158" i="87"/>
  <c r="P157" i="87"/>
  <c r="P156" i="87"/>
  <c r="P155" i="87"/>
  <c r="P154" i="87"/>
  <c r="P153" i="87"/>
  <c r="P152" i="87"/>
  <c r="P151" i="87"/>
  <c r="P150" i="87"/>
  <c r="P149" i="87"/>
  <c r="P148" i="87"/>
  <c r="P147" i="87"/>
  <c r="P146" i="87"/>
  <c r="P145" i="87"/>
  <c r="P144" i="87"/>
  <c r="P143" i="87"/>
  <c r="P142" i="87"/>
  <c r="P141" i="87"/>
  <c r="P140" i="87"/>
  <c r="P139" i="87"/>
  <c r="P138" i="87"/>
  <c r="P137" i="87"/>
  <c r="P136" i="87"/>
  <c r="P135" i="87"/>
  <c r="P134" i="87"/>
  <c r="P133" i="87"/>
  <c r="P132" i="87"/>
  <c r="P131" i="87"/>
  <c r="P130" i="87"/>
  <c r="P129" i="87"/>
  <c r="P128" i="87"/>
  <c r="P127" i="87"/>
  <c r="P126" i="87"/>
  <c r="P125" i="87"/>
  <c r="P124" i="87"/>
  <c r="P123" i="87"/>
  <c r="P122" i="87"/>
  <c r="P121" i="87"/>
  <c r="P120" i="87"/>
  <c r="P119" i="87"/>
  <c r="P118" i="87"/>
  <c r="P117" i="87"/>
  <c r="P116" i="87"/>
  <c r="P115" i="87"/>
  <c r="P114" i="87"/>
  <c r="P113" i="87"/>
  <c r="P112" i="87"/>
  <c r="P111" i="87"/>
  <c r="P110" i="87"/>
  <c r="P109" i="87"/>
  <c r="P108" i="87"/>
  <c r="P107" i="87"/>
  <c r="P106" i="87"/>
  <c r="P105" i="87"/>
  <c r="P104" i="87"/>
  <c r="P103" i="87"/>
  <c r="P102" i="87"/>
  <c r="P101" i="87"/>
  <c r="P100" i="87"/>
  <c r="P99" i="87"/>
  <c r="P98" i="87"/>
  <c r="P97" i="87"/>
  <c r="P96" i="87"/>
  <c r="P95" i="87"/>
  <c r="P94" i="87"/>
  <c r="P93" i="87"/>
  <c r="P92" i="87"/>
  <c r="P91" i="87"/>
  <c r="P90" i="87"/>
  <c r="P89" i="87"/>
  <c r="P88" i="87"/>
  <c r="P87" i="87"/>
  <c r="P86" i="87"/>
  <c r="P85" i="87"/>
  <c r="P84" i="87"/>
  <c r="P83" i="87"/>
  <c r="P82" i="87"/>
  <c r="P81" i="87"/>
  <c r="P80" i="87"/>
  <c r="P79" i="87"/>
  <c r="P78" i="87"/>
  <c r="P77" i="87"/>
  <c r="P76" i="87"/>
  <c r="P75" i="87"/>
  <c r="P74" i="87"/>
  <c r="P73" i="87"/>
  <c r="P72" i="87"/>
  <c r="P71" i="87"/>
  <c r="P70" i="87"/>
  <c r="P69" i="87"/>
  <c r="P68" i="87"/>
  <c r="P67" i="87"/>
  <c r="P66" i="87"/>
  <c r="P65" i="87"/>
  <c r="P64" i="87"/>
  <c r="P63" i="87"/>
  <c r="P62" i="87"/>
  <c r="P61" i="87"/>
  <c r="P60" i="87"/>
  <c r="P59" i="87"/>
  <c r="P58" i="87"/>
  <c r="P57" i="87"/>
  <c r="P56" i="87"/>
  <c r="P55" i="87"/>
  <c r="P54" i="87"/>
  <c r="P53" i="87"/>
  <c r="P52" i="87"/>
  <c r="P51" i="87"/>
  <c r="P50" i="87"/>
  <c r="P49" i="87"/>
  <c r="P48" i="87"/>
  <c r="P47" i="87"/>
  <c r="P46" i="87"/>
  <c r="P45" i="87"/>
  <c r="P44" i="87"/>
  <c r="P43" i="87"/>
  <c r="P42" i="87"/>
  <c r="P41" i="87"/>
  <c r="P40" i="87"/>
  <c r="P39" i="87"/>
  <c r="P38" i="87"/>
  <c r="P37" i="87"/>
  <c r="P36" i="87"/>
  <c r="P35" i="87"/>
  <c r="P34" i="87"/>
  <c r="P33" i="87"/>
  <c r="P32" i="87"/>
  <c r="P31" i="87"/>
  <c r="P30" i="87"/>
  <c r="P29" i="87"/>
  <c r="P28" i="87"/>
  <c r="P27" i="87"/>
  <c r="P26" i="87"/>
  <c r="P25" i="87"/>
  <c r="P24" i="87"/>
  <c r="P23" i="87"/>
  <c r="P22" i="87"/>
  <c r="P21" i="87"/>
  <c r="P20" i="87"/>
  <c r="P19" i="87"/>
  <c r="P18" i="87"/>
  <c r="P17" i="87"/>
  <c r="P16" i="87"/>
  <c r="P15" i="87"/>
  <c r="P14" i="87"/>
  <c r="P13" i="87"/>
  <c r="P12" i="87"/>
  <c r="P10" i="87"/>
  <c r="O5" i="87"/>
  <c r="J17" i="2" s="1"/>
  <c r="P259" i="86"/>
  <c r="P258" i="86"/>
  <c r="P257" i="86"/>
  <c r="P256" i="86"/>
  <c r="P255" i="86"/>
  <c r="P254" i="86"/>
  <c r="P253" i="86"/>
  <c r="P252" i="86"/>
  <c r="P251" i="86"/>
  <c r="P250" i="86"/>
  <c r="P249" i="86"/>
  <c r="P248" i="86"/>
  <c r="P247" i="86"/>
  <c r="P246" i="86"/>
  <c r="P245" i="86"/>
  <c r="P244" i="86"/>
  <c r="P243" i="86"/>
  <c r="P242" i="86"/>
  <c r="P241" i="86"/>
  <c r="P240" i="86"/>
  <c r="P239" i="86"/>
  <c r="P238" i="86"/>
  <c r="P237" i="86"/>
  <c r="P236" i="86"/>
  <c r="P235" i="86"/>
  <c r="P234" i="86"/>
  <c r="P233" i="86"/>
  <c r="P232" i="86"/>
  <c r="P231" i="86"/>
  <c r="P230" i="86"/>
  <c r="P229" i="86"/>
  <c r="P228" i="86"/>
  <c r="P227" i="86"/>
  <c r="P226" i="86"/>
  <c r="P225" i="86"/>
  <c r="P224" i="86"/>
  <c r="P223" i="86"/>
  <c r="P222" i="86"/>
  <c r="P221" i="86"/>
  <c r="P220" i="86"/>
  <c r="P219" i="86"/>
  <c r="P218" i="86"/>
  <c r="P217" i="86"/>
  <c r="P216" i="86"/>
  <c r="P215" i="86"/>
  <c r="P214" i="86"/>
  <c r="P213" i="86"/>
  <c r="P212" i="86"/>
  <c r="P211" i="86"/>
  <c r="P210" i="86"/>
  <c r="P209" i="86"/>
  <c r="P208" i="86"/>
  <c r="P207" i="86"/>
  <c r="P206" i="86"/>
  <c r="P205" i="86"/>
  <c r="P204" i="86"/>
  <c r="P203" i="86"/>
  <c r="P202" i="86"/>
  <c r="P201" i="86"/>
  <c r="P200" i="86"/>
  <c r="P199" i="86"/>
  <c r="P198" i="86"/>
  <c r="P197" i="86"/>
  <c r="P196" i="86"/>
  <c r="P195" i="86"/>
  <c r="P194" i="86"/>
  <c r="P193" i="86"/>
  <c r="P192" i="86"/>
  <c r="P191" i="86"/>
  <c r="P190" i="86"/>
  <c r="P189" i="86"/>
  <c r="P188" i="86"/>
  <c r="P187" i="86"/>
  <c r="P186" i="86"/>
  <c r="P185" i="86"/>
  <c r="P184" i="86"/>
  <c r="P183" i="86"/>
  <c r="P182" i="86"/>
  <c r="P181" i="86"/>
  <c r="P180" i="86"/>
  <c r="P179" i="86"/>
  <c r="P178" i="86"/>
  <c r="P177" i="86"/>
  <c r="P176" i="86"/>
  <c r="P174" i="86"/>
  <c r="P173" i="86"/>
  <c r="P172" i="86"/>
  <c r="P171" i="86"/>
  <c r="P170" i="86"/>
  <c r="P169" i="86"/>
  <c r="P168" i="86"/>
  <c r="P167" i="86"/>
  <c r="P166" i="86"/>
  <c r="P165" i="86"/>
  <c r="P164" i="86"/>
  <c r="P163" i="86"/>
  <c r="P162" i="86"/>
  <c r="P161" i="86"/>
  <c r="P160" i="86"/>
  <c r="P159" i="86"/>
  <c r="P158" i="86"/>
  <c r="P157" i="86"/>
  <c r="P156" i="86"/>
  <c r="P155" i="86"/>
  <c r="P154" i="86"/>
  <c r="P153" i="86"/>
  <c r="P152" i="86"/>
  <c r="P151" i="86"/>
  <c r="P150" i="86"/>
  <c r="P149" i="86"/>
  <c r="P148" i="86"/>
  <c r="P147" i="86"/>
  <c r="P146" i="86"/>
  <c r="P145" i="86"/>
  <c r="P144" i="86"/>
  <c r="P143" i="86"/>
  <c r="P142" i="86"/>
  <c r="P141" i="86"/>
  <c r="P140" i="86"/>
  <c r="P139" i="86"/>
  <c r="P138" i="86"/>
  <c r="P137" i="86"/>
  <c r="P136" i="86"/>
  <c r="P135" i="86"/>
  <c r="P134" i="86"/>
  <c r="P133" i="86"/>
  <c r="P132" i="86"/>
  <c r="P131" i="86"/>
  <c r="P130" i="86"/>
  <c r="P129" i="86"/>
  <c r="P128" i="86"/>
  <c r="P127" i="86"/>
  <c r="P126" i="86"/>
  <c r="P125" i="86"/>
  <c r="P124" i="86"/>
  <c r="P123" i="86"/>
  <c r="P122" i="86"/>
  <c r="P121" i="86"/>
  <c r="P120" i="86"/>
  <c r="P119" i="86"/>
  <c r="P118" i="86"/>
  <c r="P117" i="86"/>
  <c r="P116" i="86"/>
  <c r="P115" i="86"/>
  <c r="P114" i="86"/>
  <c r="P113" i="86"/>
  <c r="P112" i="86"/>
  <c r="P111" i="86"/>
  <c r="P110" i="86"/>
  <c r="P109" i="86"/>
  <c r="P108" i="86"/>
  <c r="P107" i="86"/>
  <c r="P106" i="86"/>
  <c r="P105" i="86"/>
  <c r="P104" i="86"/>
  <c r="P103" i="86"/>
  <c r="P102" i="86"/>
  <c r="P101" i="86"/>
  <c r="P100" i="86"/>
  <c r="P99" i="86"/>
  <c r="P98" i="86"/>
  <c r="P97" i="86"/>
  <c r="P96" i="86"/>
  <c r="P95" i="86"/>
  <c r="P94" i="86"/>
  <c r="P93" i="86"/>
  <c r="P92" i="86"/>
  <c r="P91" i="86"/>
  <c r="P90" i="86"/>
  <c r="P89" i="86"/>
  <c r="P88" i="86"/>
  <c r="P87" i="86"/>
  <c r="P86" i="86"/>
  <c r="P85" i="86"/>
  <c r="P84" i="86"/>
  <c r="P83" i="86"/>
  <c r="P82" i="86"/>
  <c r="P81" i="86"/>
  <c r="P80" i="86"/>
  <c r="P79" i="86"/>
  <c r="P78" i="86"/>
  <c r="P77" i="86"/>
  <c r="P76" i="86"/>
  <c r="P75" i="86"/>
  <c r="P74" i="86"/>
  <c r="P73" i="86"/>
  <c r="P72" i="86"/>
  <c r="P71" i="86"/>
  <c r="P70" i="86"/>
  <c r="P69" i="86"/>
  <c r="P68" i="86"/>
  <c r="P67" i="86"/>
  <c r="P66" i="86"/>
  <c r="P65" i="86"/>
  <c r="P64" i="86"/>
  <c r="P63" i="86"/>
  <c r="P62" i="86"/>
  <c r="P61" i="86"/>
  <c r="P60" i="86"/>
  <c r="P59" i="86"/>
  <c r="P58" i="86"/>
  <c r="P57" i="86"/>
  <c r="P56" i="86"/>
  <c r="P55" i="86"/>
  <c r="P54" i="86"/>
  <c r="P53" i="86"/>
  <c r="P52" i="86"/>
  <c r="P51" i="86"/>
  <c r="P50" i="86"/>
  <c r="P49" i="86"/>
  <c r="P48" i="86"/>
  <c r="P47" i="86"/>
  <c r="P46" i="86"/>
  <c r="P45" i="86"/>
  <c r="P44" i="86"/>
  <c r="P43" i="86"/>
  <c r="P42" i="86"/>
  <c r="P41" i="86"/>
  <c r="P40" i="86"/>
  <c r="P39" i="86"/>
  <c r="P38" i="86"/>
  <c r="P37" i="86"/>
  <c r="P36" i="86"/>
  <c r="P35" i="86"/>
  <c r="P34" i="86"/>
  <c r="P33" i="86"/>
  <c r="P32" i="86"/>
  <c r="P31" i="86"/>
  <c r="P30" i="86"/>
  <c r="P29" i="86"/>
  <c r="P28" i="86"/>
  <c r="P27" i="86"/>
  <c r="P26" i="86"/>
  <c r="P25" i="86"/>
  <c r="P24" i="86"/>
  <c r="P23" i="86"/>
  <c r="P22" i="86"/>
  <c r="P21" i="86"/>
  <c r="P20" i="86"/>
  <c r="P19" i="86"/>
  <c r="P18" i="86"/>
  <c r="P17" i="86"/>
  <c r="P16" i="86"/>
  <c r="P15" i="86"/>
  <c r="P14" i="86"/>
  <c r="P12" i="86"/>
  <c r="P11" i="86"/>
  <c r="P10" i="86"/>
  <c r="O5" i="86"/>
  <c r="J16" i="2" s="1"/>
  <c r="P13" i="86" l="1"/>
  <c r="P11" i="87"/>
  <c r="P7" i="87" s="1"/>
  <c r="N17" i="2" s="1"/>
  <c r="J18" i="2"/>
  <c r="N18" i="2"/>
  <c r="J19" i="2"/>
  <c r="J20" i="2"/>
  <c r="N20" i="2"/>
  <c r="N21" i="2"/>
  <c r="J22" i="2"/>
  <c r="N22" i="2"/>
  <c r="J23" i="2"/>
  <c r="N23" i="2"/>
  <c r="J24" i="2"/>
  <c r="N25" i="2"/>
  <c r="N26" i="2"/>
  <c r="N27" i="2"/>
  <c r="J27" i="2"/>
  <c r="J28" i="2"/>
  <c r="N28" i="2"/>
  <c r="N31" i="2"/>
  <c r="N32" i="2"/>
  <c r="J33" i="2"/>
  <c r="N34" i="2"/>
  <c r="N19" i="2"/>
  <c r="P175" i="86"/>
  <c r="P7" i="86" l="1"/>
  <c r="N16" i="2" s="1"/>
  <c r="N24" i="2"/>
  <c r="N29" i="2"/>
  <c r="N30" i="2"/>
  <c r="N33" i="2"/>
  <c r="B7" i="67" l="1"/>
  <c r="M259" i="67"/>
  <c r="L259" i="67"/>
  <c r="K259" i="67"/>
  <c r="J259" i="67"/>
  <c r="I259" i="67"/>
  <c r="H259" i="67"/>
  <c r="G259" i="67"/>
  <c r="P259" i="67" s="1"/>
  <c r="M258" i="67"/>
  <c r="L258" i="67"/>
  <c r="K258" i="67"/>
  <c r="J258" i="67"/>
  <c r="I258" i="67"/>
  <c r="H258" i="67"/>
  <c r="G258" i="67"/>
  <c r="M257" i="67"/>
  <c r="L257" i="67"/>
  <c r="K257" i="67"/>
  <c r="J257" i="67"/>
  <c r="I257" i="67"/>
  <c r="H257" i="67"/>
  <c r="G257" i="67"/>
  <c r="P257" i="67" s="1"/>
  <c r="M256" i="67"/>
  <c r="L256" i="67"/>
  <c r="K256" i="67"/>
  <c r="J256" i="67"/>
  <c r="I256" i="67"/>
  <c r="H256" i="67"/>
  <c r="G256" i="67"/>
  <c r="M255" i="67"/>
  <c r="L255" i="67"/>
  <c r="K255" i="67"/>
  <c r="J255" i="67"/>
  <c r="I255" i="67"/>
  <c r="H255" i="67"/>
  <c r="G255" i="67"/>
  <c r="P255" i="67" s="1"/>
  <c r="M254" i="67"/>
  <c r="L254" i="67"/>
  <c r="K254" i="67"/>
  <c r="J254" i="67"/>
  <c r="I254" i="67"/>
  <c r="H254" i="67"/>
  <c r="G254" i="67"/>
  <c r="M253" i="67"/>
  <c r="L253" i="67"/>
  <c r="K253" i="67"/>
  <c r="J253" i="67"/>
  <c r="I253" i="67"/>
  <c r="H253" i="67"/>
  <c r="G253" i="67"/>
  <c r="P253" i="67" s="1"/>
  <c r="M252" i="67"/>
  <c r="L252" i="67"/>
  <c r="K252" i="67"/>
  <c r="J252" i="67"/>
  <c r="I252" i="67"/>
  <c r="H252" i="67"/>
  <c r="G252" i="67"/>
  <c r="M251" i="67"/>
  <c r="L251" i="67"/>
  <c r="K251" i="67"/>
  <c r="J251" i="67"/>
  <c r="I251" i="67"/>
  <c r="H251" i="67"/>
  <c r="G251" i="67"/>
  <c r="P251" i="67" s="1"/>
  <c r="M250" i="67"/>
  <c r="L250" i="67"/>
  <c r="K250" i="67"/>
  <c r="J250" i="67"/>
  <c r="I250" i="67"/>
  <c r="H250" i="67"/>
  <c r="G250" i="67"/>
  <c r="M249" i="67"/>
  <c r="L249" i="67"/>
  <c r="K249" i="67"/>
  <c r="J249" i="67"/>
  <c r="I249" i="67"/>
  <c r="H249" i="67"/>
  <c r="G249" i="67"/>
  <c r="P249" i="67" s="1"/>
  <c r="M248" i="67"/>
  <c r="L248" i="67"/>
  <c r="K248" i="67"/>
  <c r="J248" i="67"/>
  <c r="I248" i="67"/>
  <c r="H248" i="67"/>
  <c r="G248" i="67"/>
  <c r="M247" i="67"/>
  <c r="L247" i="67"/>
  <c r="K247" i="67"/>
  <c r="J247" i="67"/>
  <c r="I247" i="67"/>
  <c r="H247" i="67"/>
  <c r="G247" i="67"/>
  <c r="P247" i="67" s="1"/>
  <c r="M246" i="67"/>
  <c r="L246" i="67"/>
  <c r="K246" i="67"/>
  <c r="J246" i="67"/>
  <c r="I246" i="67"/>
  <c r="H246" i="67"/>
  <c r="G246" i="67"/>
  <c r="M245" i="67"/>
  <c r="L245" i="67"/>
  <c r="K245" i="67"/>
  <c r="J245" i="67"/>
  <c r="I245" i="67"/>
  <c r="H245" i="67"/>
  <c r="G245" i="67"/>
  <c r="P245" i="67" s="1"/>
  <c r="M244" i="67"/>
  <c r="L244" i="67"/>
  <c r="K244" i="67"/>
  <c r="J244" i="67"/>
  <c r="I244" i="67"/>
  <c r="H244" i="67"/>
  <c r="G244" i="67"/>
  <c r="M243" i="67"/>
  <c r="L243" i="67"/>
  <c r="K243" i="67"/>
  <c r="J243" i="67"/>
  <c r="I243" i="67"/>
  <c r="H243" i="67"/>
  <c r="G243" i="67"/>
  <c r="P243" i="67" s="1"/>
  <c r="M242" i="67"/>
  <c r="L242" i="67"/>
  <c r="K242" i="67"/>
  <c r="J242" i="67"/>
  <c r="I242" i="67"/>
  <c r="H242" i="67"/>
  <c r="G242" i="67"/>
  <c r="M241" i="67"/>
  <c r="L241" i="67"/>
  <c r="K241" i="67"/>
  <c r="J241" i="67"/>
  <c r="I241" i="67"/>
  <c r="H241" i="67"/>
  <c r="G241" i="67"/>
  <c r="P241" i="67" s="1"/>
  <c r="M240" i="67"/>
  <c r="L240" i="67"/>
  <c r="K240" i="67"/>
  <c r="J240" i="67"/>
  <c r="I240" i="67"/>
  <c r="H240" i="67"/>
  <c r="G240" i="67"/>
  <c r="M239" i="67"/>
  <c r="L239" i="67"/>
  <c r="K239" i="67"/>
  <c r="J239" i="67"/>
  <c r="I239" i="67"/>
  <c r="H239" i="67"/>
  <c r="G239" i="67"/>
  <c r="P239" i="67" s="1"/>
  <c r="M238" i="67"/>
  <c r="L238" i="67"/>
  <c r="K238" i="67"/>
  <c r="J238" i="67"/>
  <c r="I238" i="67"/>
  <c r="H238" i="67"/>
  <c r="G238" i="67"/>
  <c r="M237" i="67"/>
  <c r="L237" i="67"/>
  <c r="K237" i="67"/>
  <c r="J237" i="67"/>
  <c r="I237" i="67"/>
  <c r="H237" i="67"/>
  <c r="G237" i="67"/>
  <c r="P237" i="67" s="1"/>
  <c r="M236" i="67"/>
  <c r="L236" i="67"/>
  <c r="K236" i="67"/>
  <c r="J236" i="67"/>
  <c r="I236" i="67"/>
  <c r="H236" i="67"/>
  <c r="G236" i="67"/>
  <c r="M235" i="67"/>
  <c r="L235" i="67"/>
  <c r="K235" i="67"/>
  <c r="J235" i="67"/>
  <c r="I235" i="67"/>
  <c r="H235" i="67"/>
  <c r="G235" i="67"/>
  <c r="P235" i="67" s="1"/>
  <c r="M234" i="67"/>
  <c r="L234" i="67"/>
  <c r="K234" i="67"/>
  <c r="J234" i="67"/>
  <c r="I234" i="67"/>
  <c r="H234" i="67"/>
  <c r="G234" i="67"/>
  <c r="M233" i="67"/>
  <c r="L233" i="67"/>
  <c r="K233" i="67"/>
  <c r="J233" i="67"/>
  <c r="I233" i="67"/>
  <c r="H233" i="67"/>
  <c r="G233" i="67"/>
  <c r="P233" i="67" s="1"/>
  <c r="M232" i="67"/>
  <c r="L232" i="67"/>
  <c r="K232" i="67"/>
  <c r="J232" i="67"/>
  <c r="I232" i="67"/>
  <c r="H232" i="67"/>
  <c r="G232" i="67"/>
  <c r="M231" i="67"/>
  <c r="L231" i="67"/>
  <c r="K231" i="67"/>
  <c r="J231" i="67"/>
  <c r="I231" i="67"/>
  <c r="H231" i="67"/>
  <c r="G231" i="67"/>
  <c r="P231" i="67" s="1"/>
  <c r="M230" i="67"/>
  <c r="L230" i="67"/>
  <c r="K230" i="67"/>
  <c r="J230" i="67"/>
  <c r="I230" i="67"/>
  <c r="H230" i="67"/>
  <c r="G230" i="67"/>
  <c r="M229" i="67"/>
  <c r="L229" i="67"/>
  <c r="K229" i="67"/>
  <c r="J229" i="67"/>
  <c r="I229" i="67"/>
  <c r="H229" i="67"/>
  <c r="G229" i="67"/>
  <c r="P229" i="67" s="1"/>
  <c r="M228" i="67"/>
  <c r="L228" i="67"/>
  <c r="K228" i="67"/>
  <c r="J228" i="67"/>
  <c r="I228" i="67"/>
  <c r="H228" i="67"/>
  <c r="G228" i="67"/>
  <c r="M227" i="67"/>
  <c r="L227" i="67"/>
  <c r="K227" i="67"/>
  <c r="J227" i="67"/>
  <c r="I227" i="67"/>
  <c r="H227" i="67"/>
  <c r="G227" i="67"/>
  <c r="P227" i="67" s="1"/>
  <c r="M226" i="67"/>
  <c r="L226" i="67"/>
  <c r="K226" i="67"/>
  <c r="J226" i="67"/>
  <c r="I226" i="67"/>
  <c r="H226" i="67"/>
  <c r="G226" i="67"/>
  <c r="M225" i="67"/>
  <c r="L225" i="67"/>
  <c r="K225" i="67"/>
  <c r="J225" i="67"/>
  <c r="I225" i="67"/>
  <c r="H225" i="67"/>
  <c r="G225" i="67"/>
  <c r="P225" i="67" s="1"/>
  <c r="M224" i="67"/>
  <c r="L224" i="67"/>
  <c r="K224" i="67"/>
  <c r="J224" i="67"/>
  <c r="I224" i="67"/>
  <c r="H224" i="67"/>
  <c r="G224" i="67"/>
  <c r="M223" i="67"/>
  <c r="L223" i="67"/>
  <c r="K223" i="67"/>
  <c r="J223" i="67"/>
  <c r="I223" i="67"/>
  <c r="H223" i="67"/>
  <c r="G223" i="67"/>
  <c r="P223" i="67" s="1"/>
  <c r="M222" i="67"/>
  <c r="L222" i="67"/>
  <c r="K222" i="67"/>
  <c r="J222" i="67"/>
  <c r="I222" i="67"/>
  <c r="H222" i="67"/>
  <c r="G222" i="67"/>
  <c r="M221" i="67"/>
  <c r="L221" i="67"/>
  <c r="K221" i="67"/>
  <c r="J221" i="67"/>
  <c r="I221" i="67"/>
  <c r="H221" i="67"/>
  <c r="G221" i="67"/>
  <c r="P221" i="67" s="1"/>
  <c r="M220" i="67"/>
  <c r="L220" i="67"/>
  <c r="K220" i="67"/>
  <c r="J220" i="67"/>
  <c r="I220" i="67"/>
  <c r="H220" i="67"/>
  <c r="G220" i="67"/>
  <c r="M219" i="67"/>
  <c r="L219" i="67"/>
  <c r="K219" i="67"/>
  <c r="J219" i="67"/>
  <c r="I219" i="67"/>
  <c r="H219" i="67"/>
  <c r="G219" i="67"/>
  <c r="P219" i="67" s="1"/>
  <c r="M218" i="67"/>
  <c r="L218" i="67"/>
  <c r="K218" i="67"/>
  <c r="J218" i="67"/>
  <c r="I218" i="67"/>
  <c r="H218" i="67"/>
  <c r="G218" i="67"/>
  <c r="M217" i="67"/>
  <c r="L217" i="67"/>
  <c r="K217" i="67"/>
  <c r="J217" i="67"/>
  <c r="I217" i="67"/>
  <c r="H217" i="67"/>
  <c r="G217" i="67"/>
  <c r="P217" i="67" s="1"/>
  <c r="M216" i="67"/>
  <c r="L216" i="67"/>
  <c r="K216" i="67"/>
  <c r="J216" i="67"/>
  <c r="I216" i="67"/>
  <c r="H216" i="67"/>
  <c r="G216" i="67"/>
  <c r="M215" i="67"/>
  <c r="L215" i="67"/>
  <c r="K215" i="67"/>
  <c r="J215" i="67"/>
  <c r="I215" i="67"/>
  <c r="H215" i="67"/>
  <c r="G215" i="67"/>
  <c r="P215" i="67" s="1"/>
  <c r="M214" i="67"/>
  <c r="L214" i="67"/>
  <c r="K214" i="67"/>
  <c r="J214" i="67"/>
  <c r="I214" i="67"/>
  <c r="H214" i="67"/>
  <c r="G214" i="67"/>
  <c r="M213" i="67"/>
  <c r="L213" i="67"/>
  <c r="K213" i="67"/>
  <c r="J213" i="67"/>
  <c r="I213" i="67"/>
  <c r="H213" i="67"/>
  <c r="G213" i="67"/>
  <c r="M212" i="67"/>
  <c r="L212" i="67"/>
  <c r="K212" i="67"/>
  <c r="J212" i="67"/>
  <c r="I212" i="67"/>
  <c r="H212" i="67"/>
  <c r="G212" i="67"/>
  <c r="M211" i="67"/>
  <c r="L211" i="67"/>
  <c r="K211" i="67"/>
  <c r="J211" i="67"/>
  <c r="I211" i="67"/>
  <c r="H211" i="67"/>
  <c r="G211" i="67"/>
  <c r="P211" i="67" s="1"/>
  <c r="M210" i="67"/>
  <c r="L210" i="67"/>
  <c r="K210" i="67"/>
  <c r="J210" i="67"/>
  <c r="I210" i="67"/>
  <c r="H210" i="67"/>
  <c r="G210" i="67"/>
  <c r="M209" i="67"/>
  <c r="L209" i="67"/>
  <c r="K209" i="67"/>
  <c r="J209" i="67"/>
  <c r="I209" i="67"/>
  <c r="H209" i="67"/>
  <c r="G209" i="67"/>
  <c r="P209" i="67" s="1"/>
  <c r="M208" i="67"/>
  <c r="L208" i="67"/>
  <c r="K208" i="67"/>
  <c r="J208" i="67"/>
  <c r="I208" i="67"/>
  <c r="H208" i="67"/>
  <c r="G208" i="67"/>
  <c r="M207" i="67"/>
  <c r="L207" i="67"/>
  <c r="K207" i="67"/>
  <c r="J207" i="67"/>
  <c r="I207" i="67"/>
  <c r="H207" i="67"/>
  <c r="G207" i="67"/>
  <c r="P207" i="67" s="1"/>
  <c r="M206" i="67"/>
  <c r="L206" i="67"/>
  <c r="K206" i="67"/>
  <c r="J206" i="67"/>
  <c r="I206" i="67"/>
  <c r="H206" i="67"/>
  <c r="G206" i="67"/>
  <c r="M205" i="67"/>
  <c r="L205" i="67"/>
  <c r="K205" i="67"/>
  <c r="J205" i="67"/>
  <c r="I205" i="67"/>
  <c r="H205" i="67"/>
  <c r="G205" i="67"/>
  <c r="P205" i="67" s="1"/>
  <c r="M204" i="67"/>
  <c r="L204" i="67"/>
  <c r="K204" i="67"/>
  <c r="J204" i="67"/>
  <c r="I204" i="67"/>
  <c r="H204" i="67"/>
  <c r="G204" i="67"/>
  <c r="M203" i="67"/>
  <c r="L203" i="67"/>
  <c r="K203" i="67"/>
  <c r="J203" i="67"/>
  <c r="I203" i="67"/>
  <c r="H203" i="67"/>
  <c r="G203" i="67"/>
  <c r="P203" i="67" s="1"/>
  <c r="M202" i="67"/>
  <c r="L202" i="67"/>
  <c r="K202" i="67"/>
  <c r="J202" i="67"/>
  <c r="I202" i="67"/>
  <c r="H202" i="67"/>
  <c r="G202" i="67"/>
  <c r="M201" i="67"/>
  <c r="L201" i="67"/>
  <c r="K201" i="67"/>
  <c r="J201" i="67"/>
  <c r="I201" i="67"/>
  <c r="H201" i="67"/>
  <c r="G201" i="67"/>
  <c r="P201" i="67" s="1"/>
  <c r="M200" i="67"/>
  <c r="L200" i="67"/>
  <c r="K200" i="67"/>
  <c r="J200" i="67"/>
  <c r="I200" i="67"/>
  <c r="H200" i="67"/>
  <c r="G200" i="67"/>
  <c r="M199" i="67"/>
  <c r="L199" i="67"/>
  <c r="K199" i="67"/>
  <c r="J199" i="67"/>
  <c r="I199" i="67"/>
  <c r="H199" i="67"/>
  <c r="G199" i="67"/>
  <c r="P199" i="67" s="1"/>
  <c r="M198" i="67"/>
  <c r="L198" i="67"/>
  <c r="K198" i="67"/>
  <c r="J198" i="67"/>
  <c r="I198" i="67"/>
  <c r="H198" i="67"/>
  <c r="G198" i="67"/>
  <c r="M197" i="67"/>
  <c r="L197" i="67"/>
  <c r="K197" i="67"/>
  <c r="J197" i="67"/>
  <c r="I197" i="67"/>
  <c r="H197" i="67"/>
  <c r="G197" i="67"/>
  <c r="P197" i="67" s="1"/>
  <c r="M196" i="67"/>
  <c r="L196" i="67"/>
  <c r="K196" i="67"/>
  <c r="J196" i="67"/>
  <c r="I196" i="67"/>
  <c r="H196" i="67"/>
  <c r="G196" i="67"/>
  <c r="M195" i="67"/>
  <c r="L195" i="67"/>
  <c r="K195" i="67"/>
  <c r="J195" i="67"/>
  <c r="I195" i="67"/>
  <c r="H195" i="67"/>
  <c r="G195" i="67"/>
  <c r="P195" i="67" s="1"/>
  <c r="M194" i="67"/>
  <c r="L194" i="67"/>
  <c r="K194" i="67"/>
  <c r="J194" i="67"/>
  <c r="I194" i="67"/>
  <c r="H194" i="67"/>
  <c r="G194" i="67"/>
  <c r="M193" i="67"/>
  <c r="L193" i="67"/>
  <c r="K193" i="67"/>
  <c r="J193" i="67"/>
  <c r="I193" i="67"/>
  <c r="H193" i="67"/>
  <c r="G193" i="67"/>
  <c r="P193" i="67" s="1"/>
  <c r="M192" i="67"/>
  <c r="L192" i="67"/>
  <c r="K192" i="67"/>
  <c r="J192" i="67"/>
  <c r="I192" i="67"/>
  <c r="H192" i="67"/>
  <c r="G192" i="67"/>
  <c r="M191" i="67"/>
  <c r="L191" i="67"/>
  <c r="K191" i="67"/>
  <c r="J191" i="67"/>
  <c r="I191" i="67"/>
  <c r="H191" i="67"/>
  <c r="G191" i="67"/>
  <c r="P191" i="67" s="1"/>
  <c r="M190" i="67"/>
  <c r="L190" i="67"/>
  <c r="K190" i="67"/>
  <c r="J190" i="67"/>
  <c r="I190" i="67"/>
  <c r="H190" i="67"/>
  <c r="G190" i="67"/>
  <c r="M189" i="67"/>
  <c r="L189" i="67"/>
  <c r="K189" i="67"/>
  <c r="J189" i="67"/>
  <c r="I189" i="67"/>
  <c r="H189" i="67"/>
  <c r="G189" i="67"/>
  <c r="P189" i="67" s="1"/>
  <c r="M188" i="67"/>
  <c r="L188" i="67"/>
  <c r="K188" i="67"/>
  <c r="J188" i="67"/>
  <c r="I188" i="67"/>
  <c r="H188" i="67"/>
  <c r="G188" i="67"/>
  <c r="M187" i="67"/>
  <c r="L187" i="67"/>
  <c r="K187" i="67"/>
  <c r="J187" i="67"/>
  <c r="I187" i="67"/>
  <c r="H187" i="67"/>
  <c r="G187" i="67"/>
  <c r="P187" i="67" s="1"/>
  <c r="M186" i="67"/>
  <c r="L186" i="67"/>
  <c r="K186" i="67"/>
  <c r="J186" i="67"/>
  <c r="I186" i="67"/>
  <c r="H186" i="67"/>
  <c r="G186" i="67"/>
  <c r="M185" i="67"/>
  <c r="L185" i="67"/>
  <c r="K185" i="67"/>
  <c r="J185" i="67"/>
  <c r="I185" i="67"/>
  <c r="H185" i="67"/>
  <c r="G185" i="67"/>
  <c r="P185" i="67" s="1"/>
  <c r="M184" i="67"/>
  <c r="L184" i="67"/>
  <c r="K184" i="67"/>
  <c r="J184" i="67"/>
  <c r="I184" i="67"/>
  <c r="H184" i="67"/>
  <c r="G184" i="67"/>
  <c r="M183" i="67"/>
  <c r="L183" i="67"/>
  <c r="K183" i="67"/>
  <c r="J183" i="67"/>
  <c r="I183" i="67"/>
  <c r="H183" i="67"/>
  <c r="G183" i="67"/>
  <c r="P183" i="67" s="1"/>
  <c r="M182" i="67"/>
  <c r="L182" i="67"/>
  <c r="K182" i="67"/>
  <c r="J182" i="67"/>
  <c r="I182" i="67"/>
  <c r="H182" i="67"/>
  <c r="G182" i="67"/>
  <c r="M181" i="67"/>
  <c r="L181" i="67"/>
  <c r="K181" i="67"/>
  <c r="J181" i="67"/>
  <c r="I181" i="67"/>
  <c r="H181" i="67"/>
  <c r="G181" i="67"/>
  <c r="P181" i="67" s="1"/>
  <c r="M180" i="67"/>
  <c r="L180" i="67"/>
  <c r="K180" i="67"/>
  <c r="J180" i="67"/>
  <c r="I180" i="67"/>
  <c r="H180" i="67"/>
  <c r="G180" i="67"/>
  <c r="M179" i="67"/>
  <c r="L179" i="67"/>
  <c r="K179" i="67"/>
  <c r="J179" i="67"/>
  <c r="I179" i="67"/>
  <c r="H179" i="67"/>
  <c r="G179" i="67"/>
  <c r="P179" i="67" s="1"/>
  <c r="M178" i="67"/>
  <c r="L178" i="67"/>
  <c r="K178" i="67"/>
  <c r="J178" i="67"/>
  <c r="I178" i="67"/>
  <c r="H178" i="67"/>
  <c r="G178" i="67"/>
  <c r="M177" i="67"/>
  <c r="L177" i="67"/>
  <c r="K177" i="67"/>
  <c r="J177" i="67"/>
  <c r="I177" i="67"/>
  <c r="H177" i="67"/>
  <c r="G177" i="67"/>
  <c r="P177" i="67" s="1"/>
  <c r="M176" i="67"/>
  <c r="L176" i="67"/>
  <c r="K176" i="67"/>
  <c r="J176" i="67"/>
  <c r="I176" i="67"/>
  <c r="H176" i="67"/>
  <c r="G176" i="67"/>
  <c r="M175" i="67"/>
  <c r="L175" i="67"/>
  <c r="K175" i="67"/>
  <c r="J175" i="67"/>
  <c r="I175" i="67"/>
  <c r="H175" i="67"/>
  <c r="G175" i="67"/>
  <c r="P175" i="67" s="1"/>
  <c r="M174" i="67"/>
  <c r="L174" i="67"/>
  <c r="K174" i="67"/>
  <c r="J174" i="67"/>
  <c r="I174" i="67"/>
  <c r="H174" i="67"/>
  <c r="G174" i="67"/>
  <c r="M173" i="67"/>
  <c r="L173" i="67"/>
  <c r="K173" i="67"/>
  <c r="J173" i="67"/>
  <c r="I173" i="67"/>
  <c r="H173" i="67"/>
  <c r="G173" i="67"/>
  <c r="P173" i="67" s="1"/>
  <c r="M172" i="67"/>
  <c r="L172" i="67"/>
  <c r="K172" i="67"/>
  <c r="J172" i="67"/>
  <c r="I172" i="67"/>
  <c r="H172" i="67"/>
  <c r="G172" i="67"/>
  <c r="M171" i="67"/>
  <c r="L171" i="67"/>
  <c r="K171" i="67"/>
  <c r="J171" i="67"/>
  <c r="I171" i="67"/>
  <c r="H171" i="67"/>
  <c r="G171" i="67"/>
  <c r="P171" i="67" s="1"/>
  <c r="M170" i="67"/>
  <c r="L170" i="67"/>
  <c r="K170" i="67"/>
  <c r="J170" i="67"/>
  <c r="I170" i="67"/>
  <c r="H170" i="67"/>
  <c r="G170" i="67"/>
  <c r="M169" i="67"/>
  <c r="L169" i="67"/>
  <c r="K169" i="67"/>
  <c r="J169" i="67"/>
  <c r="I169" i="67"/>
  <c r="H169" i="67"/>
  <c r="G169" i="67"/>
  <c r="P169" i="67" s="1"/>
  <c r="M168" i="67"/>
  <c r="L168" i="67"/>
  <c r="K168" i="67"/>
  <c r="J168" i="67"/>
  <c r="I168" i="67"/>
  <c r="H168" i="67"/>
  <c r="G168" i="67"/>
  <c r="M167" i="67"/>
  <c r="L167" i="67"/>
  <c r="K167" i="67"/>
  <c r="J167" i="67"/>
  <c r="I167" i="67"/>
  <c r="H167" i="67"/>
  <c r="G167" i="67"/>
  <c r="P167" i="67" s="1"/>
  <c r="M166" i="67"/>
  <c r="L166" i="67"/>
  <c r="K166" i="67"/>
  <c r="J166" i="67"/>
  <c r="I166" i="67"/>
  <c r="H166" i="67"/>
  <c r="G166" i="67"/>
  <c r="M165" i="67"/>
  <c r="L165" i="67"/>
  <c r="K165" i="67"/>
  <c r="J165" i="67"/>
  <c r="I165" i="67"/>
  <c r="H165" i="67"/>
  <c r="G165" i="67"/>
  <c r="P165" i="67" s="1"/>
  <c r="M164" i="67"/>
  <c r="L164" i="67"/>
  <c r="K164" i="67"/>
  <c r="J164" i="67"/>
  <c r="I164" i="67"/>
  <c r="H164" i="67"/>
  <c r="G164" i="67"/>
  <c r="M163" i="67"/>
  <c r="L163" i="67"/>
  <c r="K163" i="67"/>
  <c r="J163" i="67"/>
  <c r="I163" i="67"/>
  <c r="H163" i="67"/>
  <c r="G163" i="67"/>
  <c r="P163" i="67" s="1"/>
  <c r="M162" i="67"/>
  <c r="L162" i="67"/>
  <c r="K162" i="67"/>
  <c r="J162" i="67"/>
  <c r="I162" i="67"/>
  <c r="H162" i="67"/>
  <c r="G162" i="67"/>
  <c r="M161" i="67"/>
  <c r="L161" i="67"/>
  <c r="K161" i="67"/>
  <c r="J161" i="67"/>
  <c r="I161" i="67"/>
  <c r="H161" i="67"/>
  <c r="G161" i="67"/>
  <c r="M160" i="67"/>
  <c r="L160" i="67"/>
  <c r="K160" i="67"/>
  <c r="J160" i="67"/>
  <c r="I160" i="67"/>
  <c r="H160" i="67"/>
  <c r="G160" i="67"/>
  <c r="M159" i="67"/>
  <c r="L159" i="67"/>
  <c r="K159" i="67"/>
  <c r="J159" i="67"/>
  <c r="I159" i="67"/>
  <c r="H159" i="67"/>
  <c r="G159" i="67"/>
  <c r="P159" i="67" s="1"/>
  <c r="M158" i="67"/>
  <c r="L158" i="67"/>
  <c r="K158" i="67"/>
  <c r="J158" i="67"/>
  <c r="I158" i="67"/>
  <c r="H158" i="67"/>
  <c r="G158" i="67"/>
  <c r="M157" i="67"/>
  <c r="L157" i="67"/>
  <c r="K157" i="67"/>
  <c r="J157" i="67"/>
  <c r="I157" i="67"/>
  <c r="H157" i="67"/>
  <c r="G157" i="67"/>
  <c r="P157" i="67" s="1"/>
  <c r="M156" i="67"/>
  <c r="L156" i="67"/>
  <c r="K156" i="67"/>
  <c r="J156" i="67"/>
  <c r="I156" i="67"/>
  <c r="H156" i="67"/>
  <c r="G156" i="67"/>
  <c r="M155" i="67"/>
  <c r="L155" i="67"/>
  <c r="K155" i="67"/>
  <c r="J155" i="67"/>
  <c r="I155" i="67"/>
  <c r="H155" i="67"/>
  <c r="G155" i="67"/>
  <c r="P155" i="67" s="1"/>
  <c r="M154" i="67"/>
  <c r="L154" i="67"/>
  <c r="K154" i="67"/>
  <c r="J154" i="67"/>
  <c r="I154" i="67"/>
  <c r="H154" i="67"/>
  <c r="G154" i="67"/>
  <c r="M153" i="67"/>
  <c r="L153" i="67"/>
  <c r="K153" i="67"/>
  <c r="J153" i="67"/>
  <c r="I153" i="67"/>
  <c r="H153" i="67"/>
  <c r="G153" i="67"/>
  <c r="P153" i="67" s="1"/>
  <c r="M152" i="67"/>
  <c r="L152" i="67"/>
  <c r="K152" i="67"/>
  <c r="J152" i="67"/>
  <c r="I152" i="67"/>
  <c r="H152" i="67"/>
  <c r="G152" i="67"/>
  <c r="M151" i="67"/>
  <c r="L151" i="67"/>
  <c r="K151" i="67"/>
  <c r="J151" i="67"/>
  <c r="I151" i="67"/>
  <c r="H151" i="67"/>
  <c r="G151" i="67"/>
  <c r="P151" i="67" s="1"/>
  <c r="M150" i="67"/>
  <c r="L150" i="67"/>
  <c r="K150" i="67"/>
  <c r="J150" i="67"/>
  <c r="I150" i="67"/>
  <c r="H150" i="67"/>
  <c r="G150" i="67"/>
  <c r="M149" i="67"/>
  <c r="L149" i="67"/>
  <c r="K149" i="67"/>
  <c r="J149" i="67"/>
  <c r="I149" i="67"/>
  <c r="H149" i="67"/>
  <c r="G149" i="67"/>
  <c r="P149" i="67" s="1"/>
  <c r="M148" i="67"/>
  <c r="L148" i="67"/>
  <c r="K148" i="67"/>
  <c r="J148" i="67"/>
  <c r="I148" i="67"/>
  <c r="H148" i="67"/>
  <c r="G148" i="67"/>
  <c r="M147" i="67"/>
  <c r="L147" i="67"/>
  <c r="K147" i="67"/>
  <c r="J147" i="67"/>
  <c r="I147" i="67"/>
  <c r="H147" i="67"/>
  <c r="G147" i="67"/>
  <c r="P147" i="67" s="1"/>
  <c r="M146" i="67"/>
  <c r="L146" i="67"/>
  <c r="K146" i="67"/>
  <c r="J146" i="67"/>
  <c r="I146" i="67"/>
  <c r="H146" i="67"/>
  <c r="G146" i="67"/>
  <c r="M145" i="67"/>
  <c r="L145" i="67"/>
  <c r="K145" i="67"/>
  <c r="J145" i="67"/>
  <c r="I145" i="67"/>
  <c r="H145" i="67"/>
  <c r="G145" i="67"/>
  <c r="P145" i="67" s="1"/>
  <c r="M144" i="67"/>
  <c r="L144" i="67"/>
  <c r="K144" i="67"/>
  <c r="J144" i="67"/>
  <c r="I144" i="67"/>
  <c r="H144" i="67"/>
  <c r="G144" i="67"/>
  <c r="M143" i="67"/>
  <c r="L143" i="67"/>
  <c r="K143" i="67"/>
  <c r="J143" i="67"/>
  <c r="I143" i="67"/>
  <c r="H143" i="67"/>
  <c r="G143" i="67"/>
  <c r="P143" i="67" s="1"/>
  <c r="M142" i="67"/>
  <c r="L142" i="67"/>
  <c r="K142" i="67"/>
  <c r="J142" i="67"/>
  <c r="I142" i="67"/>
  <c r="H142" i="67"/>
  <c r="G142" i="67"/>
  <c r="M141" i="67"/>
  <c r="L141" i="67"/>
  <c r="K141" i="67"/>
  <c r="J141" i="67"/>
  <c r="I141" i="67"/>
  <c r="H141" i="67"/>
  <c r="G141" i="67"/>
  <c r="P141" i="67" s="1"/>
  <c r="M140" i="67"/>
  <c r="L140" i="67"/>
  <c r="K140" i="67"/>
  <c r="J140" i="67"/>
  <c r="I140" i="67"/>
  <c r="H140" i="67"/>
  <c r="G140" i="67"/>
  <c r="M139" i="67"/>
  <c r="L139" i="67"/>
  <c r="K139" i="67"/>
  <c r="J139" i="67"/>
  <c r="I139" i="67"/>
  <c r="H139" i="67"/>
  <c r="G139" i="67"/>
  <c r="P139" i="67" s="1"/>
  <c r="M138" i="67"/>
  <c r="L138" i="67"/>
  <c r="K138" i="67"/>
  <c r="J138" i="67"/>
  <c r="I138" i="67"/>
  <c r="H138" i="67"/>
  <c r="G138" i="67"/>
  <c r="M137" i="67"/>
  <c r="L137" i="67"/>
  <c r="K137" i="67"/>
  <c r="J137" i="67"/>
  <c r="I137" i="67"/>
  <c r="H137" i="67"/>
  <c r="G137" i="67"/>
  <c r="P137" i="67" s="1"/>
  <c r="M136" i="67"/>
  <c r="L136" i="67"/>
  <c r="K136" i="67"/>
  <c r="J136" i="67"/>
  <c r="I136" i="67"/>
  <c r="H136" i="67"/>
  <c r="G136" i="67"/>
  <c r="M135" i="67"/>
  <c r="L135" i="67"/>
  <c r="K135" i="67"/>
  <c r="J135" i="67"/>
  <c r="I135" i="67"/>
  <c r="H135" i="67"/>
  <c r="G135" i="67"/>
  <c r="P135" i="67" s="1"/>
  <c r="M134" i="67"/>
  <c r="L134" i="67"/>
  <c r="K134" i="67"/>
  <c r="J134" i="67"/>
  <c r="I134" i="67"/>
  <c r="H134" i="67"/>
  <c r="G134" i="67"/>
  <c r="M133" i="67"/>
  <c r="L133" i="67"/>
  <c r="K133" i="67"/>
  <c r="J133" i="67"/>
  <c r="I133" i="67"/>
  <c r="H133" i="67"/>
  <c r="G133" i="67"/>
  <c r="P133" i="67" s="1"/>
  <c r="M132" i="67"/>
  <c r="L132" i="67"/>
  <c r="K132" i="67"/>
  <c r="J132" i="67"/>
  <c r="I132" i="67"/>
  <c r="H132" i="67"/>
  <c r="G132" i="67"/>
  <c r="M131" i="67"/>
  <c r="L131" i="67"/>
  <c r="K131" i="67"/>
  <c r="J131" i="67"/>
  <c r="I131" i="67"/>
  <c r="H131" i="67"/>
  <c r="G131" i="67"/>
  <c r="P131" i="67" s="1"/>
  <c r="M130" i="67"/>
  <c r="L130" i="67"/>
  <c r="K130" i="67"/>
  <c r="J130" i="67"/>
  <c r="I130" i="67"/>
  <c r="H130" i="67"/>
  <c r="G130" i="67"/>
  <c r="M129" i="67"/>
  <c r="L129" i="67"/>
  <c r="K129" i="67"/>
  <c r="J129" i="67"/>
  <c r="I129" i="67"/>
  <c r="H129" i="67"/>
  <c r="G129" i="67"/>
  <c r="P129" i="67" s="1"/>
  <c r="M128" i="67"/>
  <c r="L128" i="67"/>
  <c r="K128" i="67"/>
  <c r="J128" i="67"/>
  <c r="I128" i="67"/>
  <c r="H128" i="67"/>
  <c r="G128" i="67"/>
  <c r="M127" i="67"/>
  <c r="L127" i="67"/>
  <c r="K127" i="67"/>
  <c r="J127" i="67"/>
  <c r="I127" i="67"/>
  <c r="H127" i="67"/>
  <c r="G127" i="67"/>
  <c r="P127" i="67" s="1"/>
  <c r="M126" i="67"/>
  <c r="L126" i="67"/>
  <c r="K126" i="67"/>
  <c r="J126" i="67"/>
  <c r="I126" i="67"/>
  <c r="H126" i="67"/>
  <c r="G126" i="67"/>
  <c r="M125" i="67"/>
  <c r="L125" i="67"/>
  <c r="K125" i="67"/>
  <c r="J125" i="67"/>
  <c r="I125" i="67"/>
  <c r="H125" i="67"/>
  <c r="G125" i="67"/>
  <c r="P125" i="67" s="1"/>
  <c r="M124" i="67"/>
  <c r="L124" i="67"/>
  <c r="K124" i="67"/>
  <c r="J124" i="67"/>
  <c r="I124" i="67"/>
  <c r="H124" i="67"/>
  <c r="G124" i="67"/>
  <c r="M123" i="67"/>
  <c r="L123" i="67"/>
  <c r="K123" i="67"/>
  <c r="J123" i="67"/>
  <c r="I123" i="67"/>
  <c r="H123" i="67"/>
  <c r="G123" i="67"/>
  <c r="P123" i="67" s="1"/>
  <c r="M122" i="67"/>
  <c r="L122" i="67"/>
  <c r="K122" i="67"/>
  <c r="J122" i="67"/>
  <c r="I122" i="67"/>
  <c r="H122" i="67"/>
  <c r="G122" i="67"/>
  <c r="M121" i="67"/>
  <c r="L121" i="67"/>
  <c r="K121" i="67"/>
  <c r="J121" i="67"/>
  <c r="I121" i="67"/>
  <c r="H121" i="67"/>
  <c r="G121" i="67"/>
  <c r="P121" i="67" s="1"/>
  <c r="M120" i="67"/>
  <c r="L120" i="67"/>
  <c r="K120" i="67"/>
  <c r="J120" i="67"/>
  <c r="I120" i="67"/>
  <c r="H120" i="67"/>
  <c r="G120" i="67"/>
  <c r="M119" i="67"/>
  <c r="L119" i="67"/>
  <c r="K119" i="67"/>
  <c r="J119" i="67"/>
  <c r="I119" i="67"/>
  <c r="H119" i="67"/>
  <c r="G119" i="67"/>
  <c r="P119" i="67" s="1"/>
  <c r="M118" i="67"/>
  <c r="L118" i="67"/>
  <c r="K118" i="67"/>
  <c r="J118" i="67"/>
  <c r="I118" i="67"/>
  <c r="H118" i="67"/>
  <c r="G118" i="67"/>
  <c r="M117" i="67"/>
  <c r="L117" i="67"/>
  <c r="K117" i="67"/>
  <c r="J117" i="67"/>
  <c r="I117" i="67"/>
  <c r="H117" i="67"/>
  <c r="G117" i="67"/>
  <c r="P117" i="67" s="1"/>
  <c r="M116" i="67"/>
  <c r="L116" i="67"/>
  <c r="K116" i="67"/>
  <c r="J116" i="67"/>
  <c r="I116" i="67"/>
  <c r="H116" i="67"/>
  <c r="G116" i="67"/>
  <c r="M115" i="67"/>
  <c r="L115" i="67"/>
  <c r="K115" i="67"/>
  <c r="J115" i="67"/>
  <c r="I115" i="67"/>
  <c r="H115" i="67"/>
  <c r="G115" i="67"/>
  <c r="P115" i="67" s="1"/>
  <c r="M114" i="67"/>
  <c r="L114" i="67"/>
  <c r="K114" i="67"/>
  <c r="J114" i="67"/>
  <c r="I114" i="67"/>
  <c r="H114" i="67"/>
  <c r="G114" i="67"/>
  <c r="M113" i="67"/>
  <c r="L113" i="67"/>
  <c r="K113" i="67"/>
  <c r="J113" i="67"/>
  <c r="I113" i="67"/>
  <c r="H113" i="67"/>
  <c r="G113" i="67"/>
  <c r="P113" i="67" s="1"/>
  <c r="M112" i="67"/>
  <c r="L112" i="67"/>
  <c r="K112" i="67"/>
  <c r="J112" i="67"/>
  <c r="I112" i="67"/>
  <c r="H112" i="67"/>
  <c r="G112" i="67"/>
  <c r="M111" i="67"/>
  <c r="L111" i="67"/>
  <c r="K111" i="67"/>
  <c r="J111" i="67"/>
  <c r="I111" i="67"/>
  <c r="H111" i="67"/>
  <c r="G111" i="67"/>
  <c r="P111" i="67" s="1"/>
  <c r="M110" i="67"/>
  <c r="L110" i="67"/>
  <c r="K110" i="67"/>
  <c r="J110" i="67"/>
  <c r="I110" i="67"/>
  <c r="H110" i="67"/>
  <c r="G110" i="67"/>
  <c r="M109" i="67"/>
  <c r="L109" i="67"/>
  <c r="K109" i="67"/>
  <c r="J109" i="67"/>
  <c r="I109" i="67"/>
  <c r="H109" i="67"/>
  <c r="G109" i="67"/>
  <c r="P109" i="67" s="1"/>
  <c r="M108" i="67"/>
  <c r="L108" i="67"/>
  <c r="K108" i="67"/>
  <c r="J108" i="67"/>
  <c r="I108" i="67"/>
  <c r="H108" i="67"/>
  <c r="G108" i="67"/>
  <c r="M107" i="67"/>
  <c r="L107" i="67"/>
  <c r="K107" i="67"/>
  <c r="J107" i="67"/>
  <c r="I107" i="67"/>
  <c r="H107" i="67"/>
  <c r="G107" i="67"/>
  <c r="P107" i="67" s="1"/>
  <c r="M106" i="67"/>
  <c r="L106" i="67"/>
  <c r="K106" i="67"/>
  <c r="J106" i="67"/>
  <c r="I106" i="67"/>
  <c r="H106" i="67"/>
  <c r="G106" i="67"/>
  <c r="M105" i="67"/>
  <c r="L105" i="67"/>
  <c r="K105" i="67"/>
  <c r="J105" i="67"/>
  <c r="I105" i="67"/>
  <c r="H105" i="67"/>
  <c r="G105" i="67"/>
  <c r="P105" i="67" s="1"/>
  <c r="M104" i="67"/>
  <c r="L104" i="67"/>
  <c r="K104" i="67"/>
  <c r="J104" i="67"/>
  <c r="I104" i="67"/>
  <c r="H104" i="67"/>
  <c r="G104" i="67"/>
  <c r="M103" i="67"/>
  <c r="L103" i="67"/>
  <c r="K103" i="67"/>
  <c r="J103" i="67"/>
  <c r="I103" i="67"/>
  <c r="H103" i="67"/>
  <c r="G103" i="67"/>
  <c r="P103" i="67" s="1"/>
  <c r="M102" i="67"/>
  <c r="L102" i="67"/>
  <c r="K102" i="67"/>
  <c r="J102" i="67"/>
  <c r="I102" i="67"/>
  <c r="H102" i="67"/>
  <c r="G102" i="67"/>
  <c r="M101" i="67"/>
  <c r="L101" i="67"/>
  <c r="K101" i="67"/>
  <c r="J101" i="67"/>
  <c r="I101" i="67"/>
  <c r="H101" i="67"/>
  <c r="G101" i="67"/>
  <c r="P101" i="67" s="1"/>
  <c r="M100" i="67"/>
  <c r="L100" i="67"/>
  <c r="K100" i="67"/>
  <c r="J100" i="67"/>
  <c r="I100" i="67"/>
  <c r="H100" i="67"/>
  <c r="G100" i="67"/>
  <c r="M99" i="67"/>
  <c r="L99" i="67"/>
  <c r="K99" i="67"/>
  <c r="J99" i="67"/>
  <c r="I99" i="67"/>
  <c r="H99" i="67"/>
  <c r="G99" i="67"/>
  <c r="P99" i="67" s="1"/>
  <c r="M98" i="67"/>
  <c r="L98" i="67"/>
  <c r="K98" i="67"/>
  <c r="J98" i="67"/>
  <c r="I98" i="67"/>
  <c r="H98" i="67"/>
  <c r="G98" i="67"/>
  <c r="M97" i="67"/>
  <c r="L97" i="67"/>
  <c r="K97" i="67"/>
  <c r="J97" i="67"/>
  <c r="I97" i="67"/>
  <c r="H97" i="67"/>
  <c r="G97" i="67"/>
  <c r="P97" i="67" s="1"/>
  <c r="M96" i="67"/>
  <c r="L96" i="67"/>
  <c r="K96" i="67"/>
  <c r="J96" i="67"/>
  <c r="I96" i="67"/>
  <c r="H96" i="67"/>
  <c r="G96" i="67"/>
  <c r="M95" i="67"/>
  <c r="L95" i="67"/>
  <c r="K95" i="67"/>
  <c r="J95" i="67"/>
  <c r="I95" i="67"/>
  <c r="H95" i="67"/>
  <c r="G95" i="67"/>
  <c r="P95" i="67" s="1"/>
  <c r="M94" i="67"/>
  <c r="L94" i="67"/>
  <c r="K94" i="67"/>
  <c r="J94" i="67"/>
  <c r="I94" i="67"/>
  <c r="H94" i="67"/>
  <c r="G94" i="67"/>
  <c r="M93" i="67"/>
  <c r="L93" i="67"/>
  <c r="K93" i="67"/>
  <c r="J93" i="67"/>
  <c r="I93" i="67"/>
  <c r="H93" i="67"/>
  <c r="G93" i="67"/>
  <c r="P93" i="67" s="1"/>
  <c r="M92" i="67"/>
  <c r="L92" i="67"/>
  <c r="K92" i="67"/>
  <c r="J92" i="67"/>
  <c r="I92" i="67"/>
  <c r="H92" i="67"/>
  <c r="G92" i="67"/>
  <c r="M91" i="67"/>
  <c r="L91" i="67"/>
  <c r="K91" i="67"/>
  <c r="J91" i="67"/>
  <c r="I91" i="67"/>
  <c r="H91" i="67"/>
  <c r="G91" i="67"/>
  <c r="P91" i="67" s="1"/>
  <c r="M90" i="67"/>
  <c r="L90" i="67"/>
  <c r="K90" i="67"/>
  <c r="J90" i="67"/>
  <c r="I90" i="67"/>
  <c r="H90" i="67"/>
  <c r="G90" i="67"/>
  <c r="M89" i="67"/>
  <c r="L89" i="67"/>
  <c r="K89" i="67"/>
  <c r="J89" i="67"/>
  <c r="I89" i="67"/>
  <c r="H89" i="67"/>
  <c r="G89" i="67"/>
  <c r="M88" i="67"/>
  <c r="L88" i="67"/>
  <c r="K88" i="67"/>
  <c r="J88" i="67"/>
  <c r="I88" i="67"/>
  <c r="H88" i="67"/>
  <c r="P88" i="67" s="1"/>
  <c r="G88" i="67"/>
  <c r="M87" i="67"/>
  <c r="L87" i="67"/>
  <c r="K87" i="67"/>
  <c r="J87" i="67"/>
  <c r="I87" i="67"/>
  <c r="H87" i="67"/>
  <c r="G87" i="67"/>
  <c r="M86" i="67"/>
  <c r="L86" i="67"/>
  <c r="K86" i="67"/>
  <c r="J86" i="67"/>
  <c r="I86" i="67"/>
  <c r="H86" i="67"/>
  <c r="P86" i="67" s="1"/>
  <c r="G86" i="67"/>
  <c r="M85" i="67"/>
  <c r="L85" i="67"/>
  <c r="K85" i="67"/>
  <c r="J85" i="67"/>
  <c r="I85" i="67"/>
  <c r="H85" i="67"/>
  <c r="G85" i="67"/>
  <c r="M84" i="67"/>
  <c r="L84" i="67"/>
  <c r="K84" i="67"/>
  <c r="J84" i="67"/>
  <c r="I84" i="67"/>
  <c r="H84" i="67"/>
  <c r="P84" i="67" s="1"/>
  <c r="G84" i="67"/>
  <c r="M83" i="67"/>
  <c r="L83" i="67"/>
  <c r="K83" i="67"/>
  <c r="J83" i="67"/>
  <c r="I83" i="67"/>
  <c r="H83" i="67"/>
  <c r="G83" i="67"/>
  <c r="M82" i="67"/>
  <c r="L82" i="67"/>
  <c r="K82" i="67"/>
  <c r="J82" i="67"/>
  <c r="I82" i="67"/>
  <c r="H82" i="67"/>
  <c r="P82" i="67" s="1"/>
  <c r="G82" i="67"/>
  <c r="M81" i="67"/>
  <c r="L81" i="67"/>
  <c r="K81" i="67"/>
  <c r="J81" i="67"/>
  <c r="I81" i="67"/>
  <c r="H81" i="67"/>
  <c r="G81" i="67"/>
  <c r="M80" i="67"/>
  <c r="L80" i="67"/>
  <c r="K80" i="67"/>
  <c r="J80" i="67"/>
  <c r="I80" i="67"/>
  <c r="H80" i="67"/>
  <c r="P80" i="67" s="1"/>
  <c r="G80" i="67"/>
  <c r="M79" i="67"/>
  <c r="L79" i="67"/>
  <c r="K79" i="67"/>
  <c r="J79" i="67"/>
  <c r="I79" i="67"/>
  <c r="H79" i="67"/>
  <c r="G79" i="67"/>
  <c r="M78" i="67"/>
  <c r="L78" i="67"/>
  <c r="K78" i="67"/>
  <c r="J78" i="67"/>
  <c r="I78" i="67"/>
  <c r="H78" i="67"/>
  <c r="P78" i="67" s="1"/>
  <c r="G78" i="67"/>
  <c r="M77" i="67"/>
  <c r="L77" i="67"/>
  <c r="K77" i="67"/>
  <c r="J77" i="67"/>
  <c r="I77" i="67"/>
  <c r="H77" i="67"/>
  <c r="G77" i="67"/>
  <c r="M76" i="67"/>
  <c r="L76" i="67"/>
  <c r="K76" i="67"/>
  <c r="J76" i="67"/>
  <c r="I76" i="67"/>
  <c r="H76" i="67"/>
  <c r="P76" i="67" s="1"/>
  <c r="G76" i="67"/>
  <c r="M75" i="67"/>
  <c r="L75" i="67"/>
  <c r="K75" i="67"/>
  <c r="J75" i="67"/>
  <c r="I75" i="67"/>
  <c r="H75" i="67"/>
  <c r="G75" i="67"/>
  <c r="M74" i="67"/>
  <c r="L74" i="67"/>
  <c r="K74" i="67"/>
  <c r="J74" i="67"/>
  <c r="I74" i="67"/>
  <c r="H74" i="67"/>
  <c r="P74" i="67" s="1"/>
  <c r="G74" i="67"/>
  <c r="M73" i="67"/>
  <c r="L73" i="67"/>
  <c r="K73" i="67"/>
  <c r="J73" i="67"/>
  <c r="I73" i="67"/>
  <c r="H73" i="67"/>
  <c r="G73" i="67"/>
  <c r="M72" i="67"/>
  <c r="L72" i="67"/>
  <c r="K72" i="67"/>
  <c r="J72" i="67"/>
  <c r="I72" i="67"/>
  <c r="H72" i="67"/>
  <c r="P72" i="67" s="1"/>
  <c r="G72" i="67"/>
  <c r="M71" i="67"/>
  <c r="L71" i="67"/>
  <c r="K71" i="67"/>
  <c r="J71" i="67"/>
  <c r="I71" i="67"/>
  <c r="H71" i="67"/>
  <c r="G71" i="67"/>
  <c r="M70" i="67"/>
  <c r="L70" i="67"/>
  <c r="K70" i="67"/>
  <c r="J70" i="67"/>
  <c r="I70" i="67"/>
  <c r="H70" i="67"/>
  <c r="P70" i="67" s="1"/>
  <c r="G70" i="67"/>
  <c r="M69" i="67"/>
  <c r="L69" i="67"/>
  <c r="K69" i="67"/>
  <c r="J69" i="67"/>
  <c r="I69" i="67"/>
  <c r="H69" i="67"/>
  <c r="G69" i="67"/>
  <c r="M68" i="67"/>
  <c r="L68" i="67"/>
  <c r="K68" i="67"/>
  <c r="J68" i="67"/>
  <c r="I68" i="67"/>
  <c r="H68" i="67"/>
  <c r="P68" i="67" s="1"/>
  <c r="G68" i="67"/>
  <c r="M67" i="67"/>
  <c r="L67" i="67"/>
  <c r="K67" i="67"/>
  <c r="J67" i="67"/>
  <c r="I67" i="67"/>
  <c r="H67" i="67"/>
  <c r="G67" i="67"/>
  <c r="M66" i="67"/>
  <c r="L66" i="67"/>
  <c r="K66" i="67"/>
  <c r="J66" i="67"/>
  <c r="I66" i="67"/>
  <c r="H66" i="67"/>
  <c r="P66" i="67" s="1"/>
  <c r="G66" i="67"/>
  <c r="M65" i="67"/>
  <c r="L65" i="67"/>
  <c r="K65" i="67"/>
  <c r="J65" i="67"/>
  <c r="I65" i="67"/>
  <c r="H65" i="67"/>
  <c r="G65" i="67"/>
  <c r="M64" i="67"/>
  <c r="L64" i="67"/>
  <c r="K64" i="67"/>
  <c r="J64" i="67"/>
  <c r="I64" i="67"/>
  <c r="H64" i="67"/>
  <c r="P64" i="67" s="1"/>
  <c r="G64" i="67"/>
  <c r="M63" i="67"/>
  <c r="L63" i="67"/>
  <c r="K63" i="67"/>
  <c r="J63" i="67"/>
  <c r="I63" i="67"/>
  <c r="H63" i="67"/>
  <c r="G63" i="67"/>
  <c r="M62" i="67"/>
  <c r="L62" i="67"/>
  <c r="K62" i="67"/>
  <c r="J62" i="67"/>
  <c r="I62" i="67"/>
  <c r="H62" i="67"/>
  <c r="P62" i="67" s="1"/>
  <c r="G62" i="67"/>
  <c r="M61" i="67"/>
  <c r="L61" i="67"/>
  <c r="K61" i="67"/>
  <c r="J61" i="67"/>
  <c r="I61" i="67"/>
  <c r="H61" i="67"/>
  <c r="G61" i="67"/>
  <c r="M60" i="67"/>
  <c r="L60" i="67"/>
  <c r="K60" i="67"/>
  <c r="J60" i="67"/>
  <c r="I60" i="67"/>
  <c r="H60" i="67"/>
  <c r="P60" i="67" s="1"/>
  <c r="G60" i="67"/>
  <c r="M59" i="67"/>
  <c r="L59" i="67"/>
  <c r="K59" i="67"/>
  <c r="J59" i="67"/>
  <c r="I59" i="67"/>
  <c r="H59" i="67"/>
  <c r="G59" i="67"/>
  <c r="M58" i="67"/>
  <c r="L58" i="67"/>
  <c r="K58" i="67"/>
  <c r="J58" i="67"/>
  <c r="I58" i="67"/>
  <c r="H58" i="67"/>
  <c r="P58" i="67" s="1"/>
  <c r="G58" i="67"/>
  <c r="M57" i="67"/>
  <c r="L57" i="67"/>
  <c r="K57" i="67"/>
  <c r="J57" i="67"/>
  <c r="I57" i="67"/>
  <c r="H57" i="67"/>
  <c r="G57" i="67"/>
  <c r="M56" i="67"/>
  <c r="L56" i="67"/>
  <c r="K56" i="67"/>
  <c r="J56" i="67"/>
  <c r="I56" i="67"/>
  <c r="H56" i="67"/>
  <c r="P56" i="67" s="1"/>
  <c r="G56" i="67"/>
  <c r="M55" i="67"/>
  <c r="L55" i="67"/>
  <c r="K55" i="67"/>
  <c r="J55" i="67"/>
  <c r="I55" i="67"/>
  <c r="H55" i="67"/>
  <c r="G55" i="67"/>
  <c r="M54" i="67"/>
  <c r="L54" i="67"/>
  <c r="K54" i="67"/>
  <c r="J54" i="67"/>
  <c r="I54" i="67"/>
  <c r="H54" i="67"/>
  <c r="P54" i="67" s="1"/>
  <c r="G54" i="67"/>
  <c r="M53" i="67"/>
  <c r="L53" i="67"/>
  <c r="K53" i="67"/>
  <c r="J53" i="67"/>
  <c r="I53" i="67"/>
  <c r="H53" i="67"/>
  <c r="G53" i="67"/>
  <c r="M52" i="67"/>
  <c r="L52" i="67"/>
  <c r="K52" i="67"/>
  <c r="J52" i="67"/>
  <c r="I52" i="67"/>
  <c r="H52" i="67"/>
  <c r="P52" i="67" s="1"/>
  <c r="G52" i="67"/>
  <c r="M51" i="67"/>
  <c r="L51" i="67"/>
  <c r="K51" i="67"/>
  <c r="J51" i="67"/>
  <c r="I51" i="67"/>
  <c r="H51" i="67"/>
  <c r="G51" i="67"/>
  <c r="M50" i="67"/>
  <c r="L50" i="67"/>
  <c r="K50" i="67"/>
  <c r="J50" i="67"/>
  <c r="I50" i="67"/>
  <c r="H50" i="67"/>
  <c r="P50" i="67" s="1"/>
  <c r="G50" i="67"/>
  <c r="M49" i="67"/>
  <c r="L49" i="67"/>
  <c r="K49" i="67"/>
  <c r="J49" i="67"/>
  <c r="I49" i="67"/>
  <c r="H49" i="67"/>
  <c r="G49" i="67"/>
  <c r="M48" i="67"/>
  <c r="L48" i="67"/>
  <c r="K48" i="67"/>
  <c r="J48" i="67"/>
  <c r="I48" i="67"/>
  <c r="H48" i="67"/>
  <c r="P48" i="67" s="1"/>
  <c r="G48" i="67"/>
  <c r="M47" i="67"/>
  <c r="L47" i="67"/>
  <c r="K47" i="67"/>
  <c r="J47" i="67"/>
  <c r="I47" i="67"/>
  <c r="H47" i="67"/>
  <c r="G47" i="67"/>
  <c r="M46" i="67"/>
  <c r="L46" i="67"/>
  <c r="K46" i="67"/>
  <c r="J46" i="67"/>
  <c r="I46" i="67"/>
  <c r="H46" i="67"/>
  <c r="P46" i="67" s="1"/>
  <c r="G46" i="67"/>
  <c r="M45" i="67"/>
  <c r="L45" i="67"/>
  <c r="K45" i="67"/>
  <c r="J45" i="67"/>
  <c r="I45" i="67"/>
  <c r="H45" i="67"/>
  <c r="G45" i="67"/>
  <c r="M44" i="67"/>
  <c r="L44" i="67"/>
  <c r="K44" i="67"/>
  <c r="J44" i="67"/>
  <c r="I44" i="67"/>
  <c r="H44" i="67"/>
  <c r="P44" i="67" s="1"/>
  <c r="G44" i="67"/>
  <c r="M43" i="67"/>
  <c r="L43" i="67"/>
  <c r="K43" i="67"/>
  <c r="J43" i="67"/>
  <c r="I43" i="67"/>
  <c r="H43" i="67"/>
  <c r="G43" i="67"/>
  <c r="M42" i="67"/>
  <c r="L42" i="67"/>
  <c r="K42" i="67"/>
  <c r="J42" i="67"/>
  <c r="I42" i="67"/>
  <c r="H42" i="67"/>
  <c r="P42" i="67" s="1"/>
  <c r="G42" i="67"/>
  <c r="M41" i="67"/>
  <c r="L41" i="67"/>
  <c r="K41" i="67"/>
  <c r="J41" i="67"/>
  <c r="I41" i="67"/>
  <c r="H41" i="67"/>
  <c r="G41" i="67"/>
  <c r="M40" i="67"/>
  <c r="L40" i="67"/>
  <c r="K40" i="67"/>
  <c r="J40" i="67"/>
  <c r="I40" i="67"/>
  <c r="H40" i="67"/>
  <c r="P40" i="67" s="1"/>
  <c r="G40" i="67"/>
  <c r="M39" i="67"/>
  <c r="L39" i="67"/>
  <c r="K39" i="67"/>
  <c r="J39" i="67"/>
  <c r="I39" i="67"/>
  <c r="H39" i="67"/>
  <c r="G39" i="67"/>
  <c r="M38" i="67"/>
  <c r="L38" i="67"/>
  <c r="K38" i="67"/>
  <c r="J38" i="67"/>
  <c r="I38" i="67"/>
  <c r="H38" i="67"/>
  <c r="P38" i="67" s="1"/>
  <c r="G38" i="67"/>
  <c r="M37" i="67"/>
  <c r="L37" i="67"/>
  <c r="K37" i="67"/>
  <c r="J37" i="67"/>
  <c r="I37" i="67"/>
  <c r="H37" i="67"/>
  <c r="G37" i="67"/>
  <c r="M36" i="67"/>
  <c r="L36" i="67"/>
  <c r="K36" i="67"/>
  <c r="J36" i="67"/>
  <c r="I36" i="67"/>
  <c r="H36" i="67"/>
  <c r="P36" i="67" s="1"/>
  <c r="G36" i="67"/>
  <c r="M35" i="67"/>
  <c r="L35" i="67"/>
  <c r="K35" i="67"/>
  <c r="J35" i="67"/>
  <c r="I35" i="67"/>
  <c r="H35" i="67"/>
  <c r="G35" i="67"/>
  <c r="M34" i="67"/>
  <c r="L34" i="67"/>
  <c r="K34" i="67"/>
  <c r="J34" i="67"/>
  <c r="I34" i="67"/>
  <c r="H34" i="67"/>
  <c r="P34" i="67" s="1"/>
  <c r="G34" i="67"/>
  <c r="M33" i="67"/>
  <c r="L33" i="67"/>
  <c r="K33" i="67"/>
  <c r="J33" i="67"/>
  <c r="I33" i="67"/>
  <c r="H33" i="67"/>
  <c r="G33" i="67"/>
  <c r="M32" i="67"/>
  <c r="L32" i="67"/>
  <c r="K32" i="67"/>
  <c r="J32" i="67"/>
  <c r="I32" i="67"/>
  <c r="H32" i="67"/>
  <c r="P32" i="67" s="1"/>
  <c r="G32" i="67"/>
  <c r="M31" i="67"/>
  <c r="L31" i="67"/>
  <c r="K31" i="67"/>
  <c r="J31" i="67"/>
  <c r="I31" i="67"/>
  <c r="H31" i="67"/>
  <c r="G31" i="67"/>
  <c r="M30" i="67"/>
  <c r="L30" i="67"/>
  <c r="K30" i="67"/>
  <c r="J30" i="67"/>
  <c r="I30" i="67"/>
  <c r="H30" i="67"/>
  <c r="P30" i="67" s="1"/>
  <c r="G30" i="67"/>
  <c r="M29" i="67"/>
  <c r="L29" i="67"/>
  <c r="K29" i="67"/>
  <c r="J29" i="67"/>
  <c r="I29" i="67"/>
  <c r="H29" i="67"/>
  <c r="G29" i="67"/>
  <c r="M28" i="67"/>
  <c r="L28" i="67"/>
  <c r="K28" i="67"/>
  <c r="J28" i="67"/>
  <c r="I28" i="67"/>
  <c r="H28" i="67"/>
  <c r="P28" i="67" s="1"/>
  <c r="G28" i="67"/>
  <c r="M27" i="67"/>
  <c r="L27" i="67"/>
  <c r="K27" i="67"/>
  <c r="J27" i="67"/>
  <c r="I27" i="67"/>
  <c r="H27" i="67"/>
  <c r="G27" i="67"/>
  <c r="M26" i="67"/>
  <c r="L26" i="67"/>
  <c r="K26" i="67"/>
  <c r="J26" i="67"/>
  <c r="I26" i="67"/>
  <c r="H26" i="67"/>
  <c r="P26" i="67" s="1"/>
  <c r="G26" i="67"/>
  <c r="M25" i="67"/>
  <c r="L25" i="67"/>
  <c r="K25" i="67"/>
  <c r="J25" i="67"/>
  <c r="I25" i="67"/>
  <c r="H25" i="67"/>
  <c r="G25" i="67"/>
  <c r="M24" i="67"/>
  <c r="L24" i="67"/>
  <c r="K24" i="67"/>
  <c r="J24" i="67"/>
  <c r="I24" i="67"/>
  <c r="H24" i="67"/>
  <c r="P24" i="67" s="1"/>
  <c r="G24" i="67"/>
  <c r="M23" i="67"/>
  <c r="L23" i="67"/>
  <c r="K23" i="67"/>
  <c r="J23" i="67"/>
  <c r="I23" i="67"/>
  <c r="H23" i="67"/>
  <c r="G23" i="67"/>
  <c r="M22" i="67"/>
  <c r="L22" i="67"/>
  <c r="K22" i="67"/>
  <c r="J22" i="67"/>
  <c r="I22" i="67"/>
  <c r="H22" i="67"/>
  <c r="P22" i="67" s="1"/>
  <c r="G22" i="67"/>
  <c r="M21" i="67"/>
  <c r="L21" i="67"/>
  <c r="K21" i="67"/>
  <c r="J21" i="67"/>
  <c r="I21" i="67"/>
  <c r="H21" i="67"/>
  <c r="G21" i="67"/>
  <c r="M20" i="67"/>
  <c r="L20" i="67"/>
  <c r="K20" i="67"/>
  <c r="J20" i="67"/>
  <c r="I20" i="67"/>
  <c r="H20" i="67"/>
  <c r="P20" i="67" s="1"/>
  <c r="G20" i="67"/>
  <c r="M19" i="67"/>
  <c r="L19" i="67"/>
  <c r="K19" i="67"/>
  <c r="J19" i="67"/>
  <c r="I19" i="67"/>
  <c r="H19" i="67"/>
  <c r="G19" i="67"/>
  <c r="M18" i="67"/>
  <c r="L18" i="67"/>
  <c r="K18" i="67"/>
  <c r="J18" i="67"/>
  <c r="I18" i="67"/>
  <c r="H18" i="67"/>
  <c r="P18" i="67" s="1"/>
  <c r="G18" i="67"/>
  <c r="M17" i="67"/>
  <c r="L17" i="67"/>
  <c r="K17" i="67"/>
  <c r="J17" i="67"/>
  <c r="I17" i="67"/>
  <c r="H17" i="67"/>
  <c r="G17" i="67"/>
  <c r="M16" i="67"/>
  <c r="L16" i="67"/>
  <c r="K16" i="67"/>
  <c r="J16" i="67"/>
  <c r="I16" i="67"/>
  <c r="H16" i="67"/>
  <c r="P16" i="67" s="1"/>
  <c r="G16" i="67"/>
  <c r="M15" i="67"/>
  <c r="L15" i="67"/>
  <c r="K15" i="67"/>
  <c r="J15" i="67"/>
  <c r="I15" i="67"/>
  <c r="H15" i="67"/>
  <c r="G15" i="67"/>
  <c r="M14" i="67"/>
  <c r="L14" i="67"/>
  <c r="K14" i="67"/>
  <c r="J14" i="67"/>
  <c r="I14" i="67"/>
  <c r="H14" i="67"/>
  <c r="P14" i="67" s="1"/>
  <c r="G14" i="67"/>
  <c r="M13" i="67"/>
  <c r="L13" i="67"/>
  <c r="K13" i="67"/>
  <c r="J13" i="67"/>
  <c r="I13" i="67"/>
  <c r="H13" i="67"/>
  <c r="G13" i="67"/>
  <c r="M12" i="67"/>
  <c r="L12" i="67"/>
  <c r="K12" i="67"/>
  <c r="J12" i="67"/>
  <c r="I12" i="67"/>
  <c r="H12" i="67"/>
  <c r="G12" i="67"/>
  <c r="M11" i="67"/>
  <c r="L11" i="67"/>
  <c r="K11" i="67"/>
  <c r="J11" i="67"/>
  <c r="I11" i="67"/>
  <c r="H11" i="67"/>
  <c r="G11" i="67"/>
  <c r="M10" i="67"/>
  <c r="L10" i="67"/>
  <c r="K10" i="67"/>
  <c r="J10" i="67"/>
  <c r="I10" i="67"/>
  <c r="H10" i="67"/>
  <c r="G10" i="67"/>
  <c r="L5" i="67"/>
  <c r="K5" i="67"/>
  <c r="P213" i="67" l="1"/>
  <c r="P161" i="67"/>
  <c r="P15" i="67"/>
  <c r="P17" i="67"/>
  <c r="P19" i="67"/>
  <c r="P21" i="67"/>
  <c r="P23" i="67"/>
  <c r="P25" i="67"/>
  <c r="P27" i="67"/>
  <c r="P29" i="67"/>
  <c r="P31" i="67"/>
  <c r="P33" i="67"/>
  <c r="P35" i="67"/>
  <c r="P37" i="67"/>
  <c r="P39" i="67"/>
  <c r="P41" i="67"/>
  <c r="P43" i="67"/>
  <c r="P45" i="67"/>
  <c r="P47" i="67"/>
  <c r="P49" i="67"/>
  <c r="P51" i="67"/>
  <c r="P53" i="67"/>
  <c r="P55" i="67"/>
  <c r="P57" i="67"/>
  <c r="P59" i="67"/>
  <c r="P61" i="67"/>
  <c r="P63" i="67"/>
  <c r="P65" i="67"/>
  <c r="P67" i="67"/>
  <c r="P69" i="67"/>
  <c r="P71" i="67"/>
  <c r="P73" i="67"/>
  <c r="P75" i="67"/>
  <c r="P77" i="67"/>
  <c r="P79" i="67"/>
  <c r="P81" i="67"/>
  <c r="P83" i="67"/>
  <c r="P85" i="67"/>
  <c r="P87" i="67"/>
  <c r="P89" i="67"/>
  <c r="P92" i="67"/>
  <c r="P94" i="67"/>
  <c r="P96" i="67"/>
  <c r="P98" i="67"/>
  <c r="P100" i="67"/>
  <c r="P102" i="67"/>
  <c r="P104" i="67"/>
  <c r="P106" i="67"/>
  <c r="P108" i="67"/>
  <c r="P110" i="67"/>
  <c r="P112" i="67"/>
  <c r="P114" i="67"/>
  <c r="P116" i="67"/>
  <c r="P118" i="67"/>
  <c r="P120" i="67"/>
  <c r="P122" i="67"/>
  <c r="P124" i="67"/>
  <c r="P126" i="67"/>
  <c r="P128" i="67"/>
  <c r="P130" i="67"/>
  <c r="P132" i="67"/>
  <c r="P134" i="67"/>
  <c r="P136" i="67"/>
  <c r="P138" i="67"/>
  <c r="P140" i="67"/>
  <c r="P142" i="67"/>
  <c r="P144" i="67"/>
  <c r="P146" i="67"/>
  <c r="P148" i="67"/>
  <c r="P150" i="67"/>
  <c r="P152" i="67"/>
  <c r="P154" i="67"/>
  <c r="P156" i="67"/>
  <c r="P158" i="67"/>
  <c r="P160" i="67"/>
  <c r="P162" i="67"/>
  <c r="P164" i="67"/>
  <c r="P166" i="67"/>
  <c r="P168" i="67"/>
  <c r="P170" i="67"/>
  <c r="P172" i="67"/>
  <c r="P174" i="67"/>
  <c r="P176" i="67"/>
  <c r="P178" i="67"/>
  <c r="P180" i="67"/>
  <c r="P182" i="67"/>
  <c r="P184" i="67"/>
  <c r="P186" i="67"/>
  <c r="P188" i="67"/>
  <c r="P190" i="67"/>
  <c r="P192" i="67"/>
  <c r="P194" i="67"/>
  <c r="P196" i="67"/>
  <c r="P198" i="67"/>
  <c r="P200" i="67"/>
  <c r="P202" i="67"/>
  <c r="P204" i="67"/>
  <c r="P206" i="67"/>
  <c r="P208" i="67"/>
  <c r="P210" i="67"/>
  <c r="P212" i="67"/>
  <c r="P214" i="67"/>
  <c r="P216" i="67"/>
  <c r="P218" i="67"/>
  <c r="P220" i="67"/>
  <c r="P222" i="67"/>
  <c r="P224" i="67"/>
  <c r="P226" i="67"/>
  <c r="P228" i="67"/>
  <c r="P230" i="67"/>
  <c r="P232" i="67"/>
  <c r="P234" i="67"/>
  <c r="P236" i="67"/>
  <c r="P238" i="67"/>
  <c r="P240" i="67"/>
  <c r="P242" i="67"/>
  <c r="P244" i="67"/>
  <c r="P246" i="67"/>
  <c r="P248" i="67"/>
  <c r="P250" i="67"/>
  <c r="P252" i="67"/>
  <c r="P254" i="67"/>
  <c r="P256" i="67"/>
  <c r="P258" i="67"/>
  <c r="P10" i="67"/>
  <c r="P11" i="67"/>
  <c r="P13" i="67"/>
  <c r="M5" i="67"/>
  <c r="O5" i="67"/>
  <c r="J15" i="2" s="1"/>
  <c r="P12" i="67"/>
  <c r="P90" i="67"/>
  <c r="F224" i="10"/>
  <c r="P7" i="67" l="1"/>
  <c r="N15" i="2" s="1"/>
  <c r="I4" i="15"/>
  <c r="I5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P28" i="63" l="1"/>
  <c r="P29" i="63"/>
  <c r="P30" i="63"/>
  <c r="P31" i="63"/>
  <c r="P32" i="63"/>
  <c r="P33" i="63"/>
  <c r="P34" i="63"/>
  <c r="P35" i="63"/>
  <c r="P36" i="63"/>
  <c r="P37" i="63"/>
  <c r="P38" i="63"/>
  <c r="P39" i="63"/>
  <c r="P40" i="63"/>
  <c r="P41" i="63"/>
  <c r="P42" i="63"/>
  <c r="P43" i="63"/>
  <c r="P44" i="63"/>
  <c r="P45" i="63"/>
  <c r="P46" i="63"/>
  <c r="P27" i="63"/>
  <c r="Z8" i="13" l="1"/>
  <c r="I4" i="5" l="1"/>
  <c r="AG41" i="19" l="1"/>
  <c r="AG40" i="19"/>
  <c r="AG39" i="19"/>
  <c r="AG38" i="19"/>
  <c r="AG37" i="19"/>
  <c r="AG36" i="19"/>
  <c r="AG35" i="19"/>
  <c r="AG34" i="19"/>
  <c r="AG33" i="19"/>
  <c r="AG32" i="19"/>
  <c r="AG31" i="19"/>
  <c r="AG30" i="19"/>
  <c r="AG29" i="19"/>
  <c r="AF41" i="19"/>
  <c r="AF40" i="19"/>
  <c r="AF39" i="19"/>
  <c r="AF38" i="19"/>
  <c r="AF37" i="19"/>
  <c r="AI37" i="19" s="1"/>
  <c r="AF36" i="19"/>
  <c r="AF35" i="19"/>
  <c r="AF34" i="19"/>
  <c r="AF33" i="19"/>
  <c r="AF32" i="19"/>
  <c r="AF31" i="19"/>
  <c r="AF30" i="19"/>
  <c r="AF29" i="19"/>
  <c r="AF28" i="19"/>
  <c r="AF27" i="19"/>
  <c r="AF26" i="19"/>
  <c r="AF25" i="19"/>
  <c r="AF24" i="19"/>
  <c r="AF23" i="19"/>
  <c r="AF22" i="19"/>
  <c r="AI32" i="19"/>
  <c r="AI33" i="19"/>
  <c r="AI36" i="19"/>
  <c r="AI39" i="19"/>
  <c r="AI40" i="19"/>
  <c r="AI41" i="19"/>
  <c r="G12" i="39"/>
  <c r="G13" i="39"/>
  <c r="G14" i="39"/>
  <c r="G15" i="39"/>
  <c r="G16" i="39"/>
  <c r="G17" i="39"/>
  <c r="G18" i="39"/>
  <c r="G19" i="39"/>
  <c r="G20" i="39"/>
  <c r="G21" i="39"/>
  <c r="G22" i="39"/>
  <c r="G23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AI38" i="19" l="1"/>
  <c r="AI35" i="19"/>
  <c r="AI34" i="19"/>
  <c r="I11" i="2"/>
  <c r="Z7" i="13" l="1"/>
  <c r="Z9" i="13" s="1"/>
  <c r="N10" i="42" l="1"/>
  <c r="N9" i="42"/>
  <c r="M10" i="42"/>
  <c r="M9" i="42"/>
  <c r="L10" i="42"/>
  <c r="L9" i="42"/>
  <c r="K10" i="42"/>
  <c r="K9" i="42"/>
  <c r="J10" i="42"/>
  <c r="J9" i="42"/>
  <c r="I10" i="42"/>
  <c r="I9" i="42"/>
  <c r="H10" i="42"/>
  <c r="H9" i="42"/>
  <c r="G10" i="42"/>
  <c r="G9" i="42"/>
  <c r="F10" i="42"/>
  <c r="F9" i="42"/>
  <c r="E10" i="42"/>
  <c r="E9" i="42"/>
  <c r="D10" i="42"/>
  <c r="D9" i="42"/>
  <c r="C10" i="42"/>
  <c r="C9" i="42"/>
  <c r="R25" i="63"/>
  <c r="S25" i="63" s="1"/>
  <c r="P9" i="42" l="1"/>
  <c r="P10" i="42"/>
  <c r="C11" i="42"/>
  <c r="D11" i="42"/>
  <c r="F11" i="42"/>
  <c r="H11" i="42"/>
  <c r="J11" i="42"/>
  <c r="L11" i="42"/>
  <c r="N11" i="42"/>
  <c r="E11" i="42"/>
  <c r="G11" i="42"/>
  <c r="I11" i="42"/>
  <c r="K11" i="42"/>
  <c r="M11" i="42"/>
  <c r="J32" i="39" l="1"/>
  <c r="K32" i="39"/>
  <c r="L32" i="39"/>
  <c r="G9" i="15" l="1"/>
  <c r="G10" i="15"/>
  <c r="G8" i="15"/>
  <c r="AI31" i="19" l="1"/>
  <c r="AI30" i="19"/>
  <c r="AI29" i="19"/>
  <c r="AG28" i="19"/>
  <c r="AI28" i="19" s="1"/>
  <c r="AG27" i="19"/>
  <c r="AI27" i="19" s="1"/>
  <c r="AG26" i="19"/>
  <c r="AI26" i="19" s="1"/>
  <c r="AG25" i="19"/>
  <c r="AI25" i="19" s="1"/>
  <c r="AG24" i="19"/>
  <c r="AI24" i="19" s="1"/>
  <c r="AG23" i="19"/>
  <c r="AI23" i="19" s="1"/>
  <c r="AG22" i="19"/>
  <c r="AI22" i="19" s="1"/>
  <c r="DP32" i="39"/>
  <c r="DO32" i="39"/>
  <c r="DN32" i="39"/>
  <c r="DR31" i="39"/>
  <c r="DQ31" i="39"/>
  <c r="DR30" i="39"/>
  <c r="DQ30" i="39"/>
  <c r="DR29" i="39"/>
  <c r="DQ29" i="39"/>
  <c r="DR28" i="39"/>
  <c r="DQ28" i="39"/>
  <c r="DR27" i="39"/>
  <c r="DQ27" i="39"/>
  <c r="DR26" i="39"/>
  <c r="DQ26" i="39"/>
  <c r="DR25" i="39"/>
  <c r="DQ25" i="39"/>
  <c r="DR24" i="39"/>
  <c r="DQ24" i="39"/>
  <c r="DR23" i="39"/>
  <c r="DQ23" i="39"/>
  <c r="DR22" i="39"/>
  <c r="DQ22" i="39"/>
  <c r="DR21" i="39"/>
  <c r="DQ21" i="39"/>
  <c r="DR20" i="39"/>
  <c r="DQ20" i="39"/>
  <c r="DR19" i="39"/>
  <c r="DQ19" i="39"/>
  <c r="DR18" i="39"/>
  <c r="DQ18" i="39"/>
  <c r="DR17" i="39"/>
  <c r="DQ17" i="39"/>
  <c r="DR16" i="39"/>
  <c r="DQ16" i="39"/>
  <c r="DR15" i="39"/>
  <c r="DQ15" i="39"/>
  <c r="DR14" i="39"/>
  <c r="DQ14" i="39"/>
  <c r="DR13" i="39"/>
  <c r="DQ13" i="39"/>
  <c r="DR12" i="39"/>
  <c r="DQ12" i="39"/>
  <c r="DQ32" i="39" s="1"/>
  <c r="DJ32" i="39"/>
  <c r="DI32" i="39"/>
  <c r="DH32" i="39"/>
  <c r="DL31" i="39"/>
  <c r="DK31" i="39"/>
  <c r="DL30" i="39"/>
  <c r="DK30" i="39"/>
  <c r="DL29" i="39"/>
  <c r="DK29" i="39"/>
  <c r="DL28" i="39"/>
  <c r="DK28" i="39"/>
  <c r="DL27" i="39"/>
  <c r="DK27" i="39"/>
  <c r="DL26" i="39"/>
  <c r="DK26" i="39"/>
  <c r="DL25" i="39"/>
  <c r="DK25" i="39"/>
  <c r="DL24" i="39"/>
  <c r="DK24" i="39"/>
  <c r="DL23" i="39"/>
  <c r="DK23" i="39"/>
  <c r="DL22" i="39"/>
  <c r="DK22" i="39"/>
  <c r="DL21" i="39"/>
  <c r="DK21" i="39"/>
  <c r="DL20" i="39"/>
  <c r="DK20" i="39"/>
  <c r="DL19" i="39"/>
  <c r="DK19" i="39"/>
  <c r="DL18" i="39"/>
  <c r="DK18" i="39"/>
  <c r="DL17" i="39"/>
  <c r="DK17" i="39"/>
  <c r="DL16" i="39"/>
  <c r="DK16" i="39"/>
  <c r="DL15" i="39"/>
  <c r="DK15" i="39"/>
  <c r="DL14" i="39"/>
  <c r="DK14" i="39"/>
  <c r="DL13" i="39"/>
  <c r="DK13" i="39"/>
  <c r="DL12" i="39"/>
  <c r="DK12" i="39"/>
  <c r="DK32" i="39" s="1"/>
  <c r="DD32" i="39"/>
  <c r="DC32" i="39"/>
  <c r="DB32" i="39"/>
  <c r="DF31" i="39"/>
  <c r="DE31" i="39"/>
  <c r="DF30" i="39"/>
  <c r="DE30" i="39"/>
  <c r="DF29" i="39"/>
  <c r="DE29" i="39"/>
  <c r="DF28" i="39"/>
  <c r="DE28" i="39"/>
  <c r="DF27" i="39"/>
  <c r="DE27" i="39"/>
  <c r="DF26" i="39"/>
  <c r="DE26" i="39"/>
  <c r="DF25" i="39"/>
  <c r="DE25" i="39"/>
  <c r="DF24" i="39"/>
  <c r="DE24" i="39"/>
  <c r="DF23" i="39"/>
  <c r="DE23" i="39"/>
  <c r="DF22" i="39"/>
  <c r="DE22" i="39"/>
  <c r="DF21" i="39"/>
  <c r="DE21" i="39"/>
  <c r="DF20" i="39"/>
  <c r="DE20" i="39"/>
  <c r="DF19" i="39"/>
  <c r="DE19" i="39"/>
  <c r="DF18" i="39"/>
  <c r="DE18" i="39"/>
  <c r="DF17" i="39"/>
  <c r="DE17" i="39"/>
  <c r="DF16" i="39"/>
  <c r="DE16" i="39"/>
  <c r="DF15" i="39"/>
  <c r="DE15" i="39"/>
  <c r="DF14" i="39"/>
  <c r="DE14" i="39"/>
  <c r="DF13" i="39"/>
  <c r="DE13" i="39"/>
  <c r="DF12" i="39"/>
  <c r="DE12" i="39"/>
  <c r="DE32" i="39" s="1"/>
  <c r="CX32" i="39"/>
  <c r="CW32" i="39"/>
  <c r="CV32" i="39"/>
  <c r="CZ31" i="39"/>
  <c r="CY31" i="39"/>
  <c r="CZ30" i="39"/>
  <c r="CY30" i="39"/>
  <c r="CZ29" i="39"/>
  <c r="CY29" i="39"/>
  <c r="CZ28" i="39"/>
  <c r="CY28" i="39"/>
  <c r="CZ27" i="39"/>
  <c r="CY27" i="39"/>
  <c r="CZ26" i="39"/>
  <c r="CY26" i="39"/>
  <c r="CZ25" i="39"/>
  <c r="CY25" i="39"/>
  <c r="CZ24" i="39"/>
  <c r="CY24" i="39"/>
  <c r="CZ23" i="39"/>
  <c r="CY23" i="39"/>
  <c r="CZ22" i="39"/>
  <c r="CY22" i="39"/>
  <c r="CZ21" i="39"/>
  <c r="CY21" i="39"/>
  <c r="CZ20" i="39"/>
  <c r="CY20" i="39"/>
  <c r="CZ19" i="39"/>
  <c r="CY19" i="39"/>
  <c r="CZ18" i="39"/>
  <c r="CY18" i="39"/>
  <c r="CZ17" i="39"/>
  <c r="CY17" i="39"/>
  <c r="CZ16" i="39"/>
  <c r="CY16" i="39"/>
  <c r="CZ15" i="39"/>
  <c r="CY15" i="39"/>
  <c r="CZ14" i="39"/>
  <c r="CY14" i="39"/>
  <c r="CZ13" i="39"/>
  <c r="CY13" i="39"/>
  <c r="CZ12" i="39"/>
  <c r="CY12" i="39"/>
  <c r="CY32" i="39" s="1"/>
  <c r="CR32" i="39"/>
  <c r="CQ32" i="39"/>
  <c r="CP32" i="39"/>
  <c r="CT31" i="39"/>
  <c r="CS31" i="39"/>
  <c r="CT30" i="39"/>
  <c r="CS30" i="39"/>
  <c r="CT29" i="39"/>
  <c r="CS29" i="39"/>
  <c r="CT28" i="39"/>
  <c r="CS28" i="39"/>
  <c r="CT27" i="39"/>
  <c r="CS27" i="39"/>
  <c r="CT26" i="39"/>
  <c r="CS26" i="39"/>
  <c r="CT25" i="39"/>
  <c r="CS25" i="39"/>
  <c r="CT24" i="39"/>
  <c r="CS24" i="39"/>
  <c r="CT23" i="39"/>
  <c r="CS23" i="39"/>
  <c r="CT22" i="39"/>
  <c r="CS22" i="39"/>
  <c r="CT21" i="39"/>
  <c r="CS21" i="39"/>
  <c r="CT20" i="39"/>
  <c r="CS20" i="39"/>
  <c r="CT19" i="39"/>
  <c r="CS19" i="39"/>
  <c r="CT18" i="39"/>
  <c r="CS18" i="39"/>
  <c r="CT17" i="39"/>
  <c r="CS17" i="39"/>
  <c r="CT16" i="39"/>
  <c r="CS16" i="39"/>
  <c r="CT15" i="39"/>
  <c r="CS15" i="39"/>
  <c r="CT14" i="39"/>
  <c r="CS14" i="39"/>
  <c r="CT13" i="39"/>
  <c r="CS13" i="39"/>
  <c r="CT12" i="39"/>
  <c r="CS12" i="39"/>
  <c r="CS32" i="39" s="1"/>
  <c r="CL32" i="39"/>
  <c r="CK32" i="39"/>
  <c r="CJ32" i="39"/>
  <c r="CN31" i="39"/>
  <c r="CM31" i="39"/>
  <c r="CN30" i="39"/>
  <c r="CM30" i="39"/>
  <c r="CN29" i="39"/>
  <c r="CM29" i="39"/>
  <c r="CN28" i="39"/>
  <c r="CM28" i="39"/>
  <c r="CN27" i="39"/>
  <c r="CM27" i="39"/>
  <c r="CN26" i="39"/>
  <c r="CM26" i="39"/>
  <c r="CN25" i="39"/>
  <c r="CM25" i="39"/>
  <c r="CN24" i="39"/>
  <c r="CM24" i="39"/>
  <c r="CN23" i="39"/>
  <c r="CM23" i="39"/>
  <c r="CN22" i="39"/>
  <c r="CM22" i="39"/>
  <c r="CN21" i="39"/>
  <c r="CM21" i="39"/>
  <c r="CN20" i="39"/>
  <c r="CM20" i="39"/>
  <c r="CN19" i="39"/>
  <c r="CM19" i="39"/>
  <c r="CN18" i="39"/>
  <c r="CM18" i="39"/>
  <c r="CN17" i="39"/>
  <c r="CM17" i="39"/>
  <c r="CN16" i="39"/>
  <c r="CM16" i="39"/>
  <c r="CN15" i="39"/>
  <c r="CM15" i="39"/>
  <c r="CN14" i="39"/>
  <c r="CM14" i="39"/>
  <c r="CN13" i="39"/>
  <c r="CM13" i="39"/>
  <c r="CN12" i="39"/>
  <c r="CM12" i="39"/>
  <c r="CM32" i="39" s="1"/>
  <c r="CF32" i="39"/>
  <c r="CE32" i="39"/>
  <c r="CD32" i="39"/>
  <c r="CH31" i="39"/>
  <c r="CG31" i="39"/>
  <c r="CH30" i="39"/>
  <c r="CG30" i="39"/>
  <c r="CH29" i="39"/>
  <c r="CG29" i="39"/>
  <c r="CH28" i="39"/>
  <c r="CG28" i="39"/>
  <c r="CH27" i="39"/>
  <c r="CG27" i="39"/>
  <c r="CH26" i="39"/>
  <c r="CG26" i="39"/>
  <c r="CH25" i="39"/>
  <c r="CG25" i="39"/>
  <c r="CH24" i="39"/>
  <c r="CG24" i="39"/>
  <c r="CH23" i="39"/>
  <c r="CG23" i="39"/>
  <c r="CH22" i="39"/>
  <c r="CG22" i="39"/>
  <c r="CH21" i="39"/>
  <c r="CG21" i="39"/>
  <c r="CH20" i="39"/>
  <c r="CG20" i="39"/>
  <c r="CH19" i="39"/>
  <c r="CG19" i="39"/>
  <c r="CH18" i="39"/>
  <c r="CG18" i="39"/>
  <c r="CH17" i="39"/>
  <c r="CG17" i="39"/>
  <c r="CH16" i="39"/>
  <c r="CG16" i="39"/>
  <c r="CH15" i="39"/>
  <c r="CG15" i="39"/>
  <c r="CH14" i="39"/>
  <c r="CG14" i="39"/>
  <c r="CH13" i="39"/>
  <c r="CG13" i="39"/>
  <c r="CH12" i="39"/>
  <c r="CG12" i="39"/>
  <c r="CG32" i="39" s="1"/>
  <c r="BZ32" i="39"/>
  <c r="BY32" i="39"/>
  <c r="BX32" i="39"/>
  <c r="CB31" i="39"/>
  <c r="CA31" i="39"/>
  <c r="CB30" i="39"/>
  <c r="CA30" i="39"/>
  <c r="CB29" i="39"/>
  <c r="CA29" i="39"/>
  <c r="CB28" i="39"/>
  <c r="CA28" i="39"/>
  <c r="CB27" i="39"/>
  <c r="CA27" i="39"/>
  <c r="CB26" i="39"/>
  <c r="CA26" i="39"/>
  <c r="CB25" i="39"/>
  <c r="CA25" i="39"/>
  <c r="CB24" i="39"/>
  <c r="CA24" i="39"/>
  <c r="CB23" i="39"/>
  <c r="CA23" i="39"/>
  <c r="CB22" i="39"/>
  <c r="CA22" i="39"/>
  <c r="CB21" i="39"/>
  <c r="CA21" i="39"/>
  <c r="CB20" i="39"/>
  <c r="CA20" i="39"/>
  <c r="CB19" i="39"/>
  <c r="CA19" i="39"/>
  <c r="CB18" i="39"/>
  <c r="CA18" i="39"/>
  <c r="CB17" i="39"/>
  <c r="CA17" i="39"/>
  <c r="CB16" i="39"/>
  <c r="CA16" i="39"/>
  <c r="CB15" i="39"/>
  <c r="CA15" i="39"/>
  <c r="CB14" i="39"/>
  <c r="CA14" i="39"/>
  <c r="CB13" i="39"/>
  <c r="CA13" i="39"/>
  <c r="CB12" i="39"/>
  <c r="CA12" i="39"/>
  <c r="CA32" i="39" s="1"/>
  <c r="BT32" i="39"/>
  <c r="BS32" i="39"/>
  <c r="BR32" i="39"/>
  <c r="BV31" i="39"/>
  <c r="BU31" i="39"/>
  <c r="BV30" i="39"/>
  <c r="BU30" i="39"/>
  <c r="BV29" i="39"/>
  <c r="BU29" i="39"/>
  <c r="BV28" i="39"/>
  <c r="BU28" i="39"/>
  <c r="BV27" i="39"/>
  <c r="BU27" i="39"/>
  <c r="BV26" i="39"/>
  <c r="BU26" i="39"/>
  <c r="BV25" i="39"/>
  <c r="BU25" i="39"/>
  <c r="BV24" i="39"/>
  <c r="BU24" i="39"/>
  <c r="BV23" i="39"/>
  <c r="BU23" i="39"/>
  <c r="BV22" i="39"/>
  <c r="BU22" i="39"/>
  <c r="BV21" i="39"/>
  <c r="BU21" i="39"/>
  <c r="BV20" i="39"/>
  <c r="BU20" i="39"/>
  <c r="BV19" i="39"/>
  <c r="BU19" i="39"/>
  <c r="BV18" i="39"/>
  <c r="BU18" i="39"/>
  <c r="BV17" i="39"/>
  <c r="BU17" i="39"/>
  <c r="BV16" i="39"/>
  <c r="BU16" i="39"/>
  <c r="BV15" i="39"/>
  <c r="BU15" i="39"/>
  <c r="BV14" i="39"/>
  <c r="BU14" i="39"/>
  <c r="BV13" i="39"/>
  <c r="BU13" i="39"/>
  <c r="BV12" i="39"/>
  <c r="BU12" i="39"/>
  <c r="BU32" i="39" s="1"/>
  <c r="BN32" i="39"/>
  <c r="BM32" i="39"/>
  <c r="BL32" i="39"/>
  <c r="BP31" i="39"/>
  <c r="BO31" i="39"/>
  <c r="BP30" i="39"/>
  <c r="BO30" i="39"/>
  <c r="BP29" i="39"/>
  <c r="BO29" i="39"/>
  <c r="BP28" i="39"/>
  <c r="BO28" i="39"/>
  <c r="BP27" i="39"/>
  <c r="BO27" i="39"/>
  <c r="BP26" i="39"/>
  <c r="BO26" i="39"/>
  <c r="BP25" i="39"/>
  <c r="BO25" i="39"/>
  <c r="BP24" i="39"/>
  <c r="BO24" i="39"/>
  <c r="BP23" i="39"/>
  <c r="BO23" i="39"/>
  <c r="BP22" i="39"/>
  <c r="BO22" i="39"/>
  <c r="BP21" i="39"/>
  <c r="BO21" i="39"/>
  <c r="BP20" i="39"/>
  <c r="BO20" i="39"/>
  <c r="BP19" i="39"/>
  <c r="BO19" i="39"/>
  <c r="BP18" i="39"/>
  <c r="BO18" i="39"/>
  <c r="BP17" i="39"/>
  <c r="BO17" i="39"/>
  <c r="BP16" i="39"/>
  <c r="BO16" i="39"/>
  <c r="BP15" i="39"/>
  <c r="BO15" i="39"/>
  <c r="BP14" i="39"/>
  <c r="BO14" i="39"/>
  <c r="BP13" i="39"/>
  <c r="BO13" i="39"/>
  <c r="BP12" i="39"/>
  <c r="BO12" i="39"/>
  <c r="BO32" i="39" s="1"/>
  <c r="BH32" i="39"/>
  <c r="BG32" i="39"/>
  <c r="BF32" i="39"/>
  <c r="BJ31" i="39"/>
  <c r="BI31" i="39"/>
  <c r="BJ30" i="39"/>
  <c r="BI30" i="39"/>
  <c r="BJ29" i="39"/>
  <c r="BI29" i="39"/>
  <c r="BJ28" i="39"/>
  <c r="BI28" i="39"/>
  <c r="BJ27" i="39"/>
  <c r="BI27" i="39"/>
  <c r="BJ26" i="39"/>
  <c r="BI26" i="39"/>
  <c r="BJ25" i="39"/>
  <c r="BI25" i="39"/>
  <c r="BJ24" i="39"/>
  <c r="BI24" i="39"/>
  <c r="BJ23" i="39"/>
  <c r="BI23" i="39"/>
  <c r="BJ22" i="39"/>
  <c r="BI22" i="39"/>
  <c r="BJ21" i="39"/>
  <c r="BI21" i="39"/>
  <c r="BJ20" i="39"/>
  <c r="BI20" i="39"/>
  <c r="BJ19" i="39"/>
  <c r="BI19" i="39"/>
  <c r="BJ18" i="39"/>
  <c r="BI18" i="39"/>
  <c r="BJ17" i="39"/>
  <c r="BI17" i="39"/>
  <c r="BJ16" i="39"/>
  <c r="BI16" i="39"/>
  <c r="BJ15" i="39"/>
  <c r="BI15" i="39"/>
  <c r="BJ14" i="39"/>
  <c r="BI14" i="39"/>
  <c r="BJ13" i="39"/>
  <c r="BI13" i="39"/>
  <c r="BJ12" i="39"/>
  <c r="BI12" i="39"/>
  <c r="BI32" i="39" s="1"/>
  <c r="BB32" i="39"/>
  <c r="BA32" i="39"/>
  <c r="AZ32" i="39"/>
  <c r="BD31" i="39"/>
  <c r="BC31" i="39"/>
  <c r="BD30" i="39"/>
  <c r="BC30" i="39"/>
  <c r="BD29" i="39"/>
  <c r="BC29" i="39"/>
  <c r="BD28" i="39"/>
  <c r="BC28" i="39"/>
  <c r="BD27" i="39"/>
  <c r="BC27" i="39"/>
  <c r="BD26" i="39"/>
  <c r="BC26" i="39"/>
  <c r="BD25" i="39"/>
  <c r="BC25" i="39"/>
  <c r="BD24" i="39"/>
  <c r="BC24" i="39"/>
  <c r="BD23" i="39"/>
  <c r="BC23" i="39"/>
  <c r="BD22" i="39"/>
  <c r="BC22" i="39"/>
  <c r="BD21" i="39"/>
  <c r="BC21" i="39"/>
  <c r="BD20" i="39"/>
  <c r="BC20" i="39"/>
  <c r="BD19" i="39"/>
  <c r="BC19" i="39"/>
  <c r="BD18" i="39"/>
  <c r="BC18" i="39"/>
  <c r="BD17" i="39"/>
  <c r="BC17" i="39"/>
  <c r="BD16" i="39"/>
  <c r="BC16" i="39"/>
  <c r="BD15" i="39"/>
  <c r="BC15" i="39"/>
  <c r="BD14" i="39"/>
  <c r="BC14" i="39"/>
  <c r="BD13" i="39"/>
  <c r="BC13" i="39"/>
  <c r="BD12" i="39"/>
  <c r="BC12" i="39"/>
  <c r="BC32" i="39" s="1"/>
  <c r="AV32" i="39"/>
  <c r="AU32" i="39"/>
  <c r="AT32" i="39"/>
  <c r="AX31" i="39"/>
  <c r="AW31" i="39"/>
  <c r="AX30" i="39"/>
  <c r="AW30" i="39"/>
  <c r="AX29" i="39"/>
  <c r="AW29" i="39"/>
  <c r="AX28" i="39"/>
  <c r="AW28" i="39"/>
  <c r="AX27" i="39"/>
  <c r="AW27" i="39"/>
  <c r="AX26" i="39"/>
  <c r="AW26" i="39"/>
  <c r="AX25" i="39"/>
  <c r="AW25" i="39"/>
  <c r="AX24" i="39"/>
  <c r="AW24" i="39"/>
  <c r="AX23" i="39"/>
  <c r="AW23" i="39"/>
  <c r="AX22" i="39"/>
  <c r="AW22" i="39"/>
  <c r="AX21" i="39"/>
  <c r="AW21" i="39"/>
  <c r="AX20" i="39"/>
  <c r="AW20" i="39"/>
  <c r="AX19" i="39"/>
  <c r="AW19" i="39"/>
  <c r="AX18" i="39"/>
  <c r="AW18" i="39"/>
  <c r="AX17" i="39"/>
  <c r="AW17" i="39"/>
  <c r="AX16" i="39"/>
  <c r="AW16" i="39"/>
  <c r="AX15" i="39"/>
  <c r="AW15" i="39"/>
  <c r="AX14" i="39"/>
  <c r="AW14" i="39"/>
  <c r="AX13" i="39"/>
  <c r="AW13" i="39"/>
  <c r="AX12" i="39"/>
  <c r="AW12" i="39"/>
  <c r="AW32" i="39" s="1"/>
  <c r="AP32" i="39"/>
  <c r="AO32" i="39"/>
  <c r="AN32" i="39"/>
  <c r="AR31" i="39"/>
  <c r="AQ31" i="39"/>
  <c r="AR30" i="39"/>
  <c r="AQ30" i="39"/>
  <c r="AR29" i="39"/>
  <c r="AQ29" i="39"/>
  <c r="AR28" i="39"/>
  <c r="AQ28" i="39"/>
  <c r="AR27" i="39"/>
  <c r="AQ27" i="39"/>
  <c r="AR26" i="39"/>
  <c r="AQ26" i="39"/>
  <c r="AR25" i="39"/>
  <c r="AQ25" i="39"/>
  <c r="AR24" i="39"/>
  <c r="AQ24" i="39"/>
  <c r="AR23" i="39"/>
  <c r="AQ23" i="39"/>
  <c r="AR22" i="39"/>
  <c r="AQ22" i="39"/>
  <c r="AR21" i="39"/>
  <c r="AQ21" i="39"/>
  <c r="AR20" i="39"/>
  <c r="AQ20" i="39"/>
  <c r="AR19" i="39"/>
  <c r="AQ19" i="39"/>
  <c r="AR18" i="39"/>
  <c r="AQ18" i="39"/>
  <c r="AR17" i="39"/>
  <c r="AQ17" i="39"/>
  <c r="AR16" i="39"/>
  <c r="AQ16" i="39"/>
  <c r="AR15" i="39"/>
  <c r="AQ15" i="39"/>
  <c r="AR14" i="39"/>
  <c r="AQ14" i="39"/>
  <c r="AR13" i="39"/>
  <c r="AQ13" i="39"/>
  <c r="AR12" i="39"/>
  <c r="AQ12" i="39"/>
  <c r="AQ32" i="39" s="1"/>
  <c r="AJ32" i="39"/>
  <c r="AI32" i="39"/>
  <c r="AH32" i="39"/>
  <c r="AL31" i="39"/>
  <c r="AK31" i="39"/>
  <c r="AL30" i="39"/>
  <c r="AK30" i="39"/>
  <c r="AL29" i="39"/>
  <c r="AK29" i="39"/>
  <c r="AL28" i="39"/>
  <c r="AK28" i="39"/>
  <c r="AL27" i="39"/>
  <c r="AK27" i="39"/>
  <c r="AL26" i="39"/>
  <c r="AK26" i="39"/>
  <c r="AL25" i="39"/>
  <c r="AK25" i="39"/>
  <c r="AL24" i="39"/>
  <c r="AK24" i="39"/>
  <c r="AL23" i="39"/>
  <c r="AK23" i="39"/>
  <c r="AL22" i="39"/>
  <c r="AK22" i="39"/>
  <c r="AL21" i="39"/>
  <c r="AK21" i="39"/>
  <c r="AL20" i="39"/>
  <c r="AK20" i="39"/>
  <c r="AL19" i="39"/>
  <c r="AK19" i="39"/>
  <c r="AL18" i="39"/>
  <c r="AK18" i="39"/>
  <c r="AL17" i="39"/>
  <c r="AK17" i="39"/>
  <c r="AL16" i="39"/>
  <c r="AK16" i="39"/>
  <c r="AL15" i="39"/>
  <c r="AK15" i="39"/>
  <c r="AL14" i="39"/>
  <c r="AK14" i="39"/>
  <c r="AL13" i="39"/>
  <c r="AK13" i="39"/>
  <c r="AL12" i="39"/>
  <c r="AK12" i="39"/>
  <c r="AK32" i="39" s="1"/>
  <c r="AD32" i="39"/>
  <c r="AC32" i="39"/>
  <c r="AB32" i="39"/>
  <c r="AF31" i="39"/>
  <c r="AE31" i="39"/>
  <c r="AF30" i="39"/>
  <c r="AE30" i="39"/>
  <c r="AF29" i="39"/>
  <c r="AE29" i="39"/>
  <c r="AF28" i="39"/>
  <c r="AE28" i="39"/>
  <c r="AF27" i="39"/>
  <c r="AE27" i="39"/>
  <c r="AF26" i="39"/>
  <c r="AE26" i="39"/>
  <c r="AF25" i="39"/>
  <c r="AE25" i="39"/>
  <c r="AF24" i="39"/>
  <c r="AE24" i="39"/>
  <c r="AF23" i="39"/>
  <c r="AE23" i="39"/>
  <c r="AF22" i="39"/>
  <c r="AE22" i="39"/>
  <c r="AF21" i="39"/>
  <c r="AE21" i="39"/>
  <c r="AF20" i="39"/>
  <c r="AE20" i="39"/>
  <c r="AF19" i="39"/>
  <c r="AE19" i="39"/>
  <c r="AF18" i="39"/>
  <c r="AE18" i="39"/>
  <c r="AF17" i="39"/>
  <c r="AE17" i="39"/>
  <c r="AF16" i="39"/>
  <c r="AE16" i="39"/>
  <c r="AF15" i="39"/>
  <c r="AE15" i="39"/>
  <c r="AF14" i="39"/>
  <c r="AE14" i="39"/>
  <c r="AF13" i="39"/>
  <c r="AE13" i="39"/>
  <c r="AF12" i="39"/>
  <c r="AE12" i="39"/>
  <c r="AE32" i="39" s="1"/>
  <c r="X32" i="39"/>
  <c r="W32" i="39"/>
  <c r="V32" i="39"/>
  <c r="Z31" i="39"/>
  <c r="Y31" i="39"/>
  <c r="Z30" i="39"/>
  <c r="Y30" i="39"/>
  <c r="Z29" i="39"/>
  <c r="Y29" i="39"/>
  <c r="Z28" i="39"/>
  <c r="Y28" i="39"/>
  <c r="Z27" i="39"/>
  <c r="Y27" i="39"/>
  <c r="Z26" i="39"/>
  <c r="Y26" i="39"/>
  <c r="Z25" i="39"/>
  <c r="Y25" i="39"/>
  <c r="Z24" i="39"/>
  <c r="Y24" i="39"/>
  <c r="Z23" i="39"/>
  <c r="Y23" i="39"/>
  <c r="Z22" i="39"/>
  <c r="Y22" i="39"/>
  <c r="Z21" i="39"/>
  <c r="Y21" i="39"/>
  <c r="Z20" i="39"/>
  <c r="Y20" i="39"/>
  <c r="Z19" i="39"/>
  <c r="Y19" i="39"/>
  <c r="Z18" i="39"/>
  <c r="Y18" i="39"/>
  <c r="Z17" i="39"/>
  <c r="Y17" i="39"/>
  <c r="Z16" i="39"/>
  <c r="Y16" i="39"/>
  <c r="Z15" i="39"/>
  <c r="Y15" i="39"/>
  <c r="Z14" i="39"/>
  <c r="Y14" i="39"/>
  <c r="Z13" i="39"/>
  <c r="Y13" i="39"/>
  <c r="Z12" i="39"/>
  <c r="Y12" i="39"/>
  <c r="Y32" i="39" s="1"/>
  <c r="R32" i="39"/>
  <c r="Q32" i="39"/>
  <c r="P32" i="39"/>
  <c r="T31" i="39"/>
  <c r="S31" i="39"/>
  <c r="T30" i="39"/>
  <c r="S30" i="39"/>
  <c r="T29" i="39"/>
  <c r="S29" i="39"/>
  <c r="T28" i="39"/>
  <c r="S28" i="39"/>
  <c r="T27" i="39"/>
  <c r="S27" i="39"/>
  <c r="T26" i="39"/>
  <c r="S26" i="39"/>
  <c r="T25" i="39"/>
  <c r="S25" i="39"/>
  <c r="T24" i="39"/>
  <c r="S24" i="39"/>
  <c r="T23" i="39"/>
  <c r="S23" i="39"/>
  <c r="T22" i="39"/>
  <c r="S22" i="39"/>
  <c r="T21" i="39"/>
  <c r="S21" i="39"/>
  <c r="T20" i="39"/>
  <c r="S20" i="39"/>
  <c r="T19" i="39"/>
  <c r="S19" i="39"/>
  <c r="T18" i="39"/>
  <c r="S18" i="39"/>
  <c r="T17" i="39"/>
  <c r="S17" i="39"/>
  <c r="T16" i="39"/>
  <c r="S16" i="39"/>
  <c r="T15" i="39"/>
  <c r="S15" i="39"/>
  <c r="T14" i="39"/>
  <c r="S14" i="39"/>
  <c r="T13" i="39"/>
  <c r="S13" i="39"/>
  <c r="T12" i="39"/>
  <c r="S12" i="39"/>
  <c r="S32" i="39" s="1"/>
  <c r="CW36" i="39" l="1"/>
  <c r="BG36" i="39"/>
  <c r="DO36" i="39"/>
  <c r="CE36" i="39"/>
  <c r="BA36" i="39"/>
  <c r="AI36" i="39"/>
  <c r="DP37" i="39"/>
  <c r="DO37" i="39" s="1"/>
  <c r="DP9" i="39" s="1"/>
  <c r="AH41" i="19" s="1"/>
  <c r="DI36" i="39"/>
  <c r="DD37" i="39"/>
  <c r="DC37" i="39" s="1"/>
  <c r="DD9" i="39" s="1"/>
  <c r="AH39" i="19" s="1"/>
  <c r="DC36" i="39"/>
  <c r="CX37" i="39"/>
  <c r="CW37" i="39" s="1"/>
  <c r="CX9" i="39" s="1"/>
  <c r="AH38" i="19" s="1"/>
  <c r="CR37" i="39"/>
  <c r="CQ37" i="39" s="1"/>
  <c r="CQ36" i="39"/>
  <c r="CL37" i="39"/>
  <c r="CK37" i="39" s="1"/>
  <c r="CK36" i="39"/>
  <c r="CF37" i="39"/>
  <c r="CE37" i="39" s="1"/>
  <c r="CF9" i="39" s="1"/>
  <c r="AH35" i="19" s="1"/>
  <c r="BZ37" i="39"/>
  <c r="BY37" i="39" s="1"/>
  <c r="BZ9" i="39" s="1"/>
  <c r="AH34" i="19" s="1"/>
  <c r="BY36" i="39"/>
  <c r="BT37" i="39"/>
  <c r="BS37" i="39" s="1"/>
  <c r="BT9" i="39" s="1"/>
  <c r="AH33" i="19" s="1"/>
  <c r="BS36" i="39"/>
  <c r="BN37" i="39"/>
  <c r="BM37" i="39" s="1"/>
  <c r="BN9" i="39" s="1"/>
  <c r="AH32" i="19" s="1"/>
  <c r="BM36" i="39"/>
  <c r="BH37" i="39"/>
  <c r="BG37" i="39" s="1"/>
  <c r="BH9" i="39" s="1"/>
  <c r="AH31" i="19" s="1"/>
  <c r="BB37" i="39"/>
  <c r="BA37" i="39" s="1"/>
  <c r="BB9" i="39" s="1"/>
  <c r="AH30" i="19" s="1"/>
  <c r="AV37" i="39"/>
  <c r="AU37" i="39" s="1"/>
  <c r="AV9" i="39" s="1"/>
  <c r="AH29" i="19" s="1"/>
  <c r="AU36" i="39"/>
  <c r="AP37" i="39"/>
  <c r="AO37" i="39" s="1"/>
  <c r="AP9" i="39" s="1"/>
  <c r="AH28" i="19" s="1"/>
  <c r="AO36" i="39"/>
  <c r="AJ37" i="39"/>
  <c r="AI37" i="39" s="1"/>
  <c r="AJ9" i="39" s="1"/>
  <c r="AH27" i="19" s="1"/>
  <c r="AD37" i="39"/>
  <c r="AC37" i="39" s="1"/>
  <c r="AC36" i="39"/>
  <c r="Q36" i="39"/>
  <c r="X37" i="39"/>
  <c r="W37" i="39" s="1"/>
  <c r="W36" i="39"/>
  <c r="R37" i="39"/>
  <c r="Q37" i="39" s="1"/>
  <c r="DJ37" i="39"/>
  <c r="DI37" i="39" s="1"/>
  <c r="DJ9" i="39" s="1"/>
  <c r="AH40" i="19" s="1"/>
  <c r="CL9" i="39" l="1"/>
  <c r="AH36" i="19" s="1"/>
  <c r="CR9" i="39"/>
  <c r="AH37" i="19" s="1"/>
  <c r="AD9" i="39"/>
  <c r="AH26" i="19" s="1"/>
  <c r="X9" i="39"/>
  <c r="AH25" i="19" s="1"/>
  <c r="R9" i="39"/>
  <c r="AH24" i="19" s="1"/>
  <c r="J4" i="15" l="1"/>
  <c r="I7" i="5"/>
  <c r="I6" i="5"/>
  <c r="J7" i="5" l="1"/>
  <c r="N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7" i="9"/>
  <c r="M5" i="9" l="1"/>
  <c r="N5" i="9"/>
  <c r="O5" i="9" l="1"/>
  <c r="BC6" i="19"/>
  <c r="BC7" i="19"/>
  <c r="BC8" i="19"/>
  <c r="BC9" i="19"/>
  <c r="BC10" i="19"/>
  <c r="BC11" i="19"/>
  <c r="BC12" i="19"/>
  <c r="BC13" i="19"/>
  <c r="BC14" i="19"/>
  <c r="BC15" i="19"/>
  <c r="BC16" i="19"/>
  <c r="BB6" i="19"/>
  <c r="BB7" i="19"/>
  <c r="BB8" i="19"/>
  <c r="BB9" i="19"/>
  <c r="BB10" i="19"/>
  <c r="BB11" i="19"/>
  <c r="BB12" i="19"/>
  <c r="BB13" i="19"/>
  <c r="BB14" i="19"/>
  <c r="BB15" i="19"/>
  <c r="BB16" i="19"/>
  <c r="BC5" i="19"/>
  <c r="BB5" i="19"/>
  <c r="BD14" i="19" l="1"/>
  <c r="BF14" i="19" s="1"/>
  <c r="BD12" i="19"/>
  <c r="BF12" i="19" s="1"/>
  <c r="BD10" i="19"/>
  <c r="BF10" i="19" s="1"/>
  <c r="BD8" i="19"/>
  <c r="BF8" i="19" s="1"/>
  <c r="BD6" i="19"/>
  <c r="BF6" i="19" s="1"/>
  <c r="BD16" i="19"/>
  <c r="BF16" i="19" s="1"/>
  <c r="BD5" i="19"/>
  <c r="BF5" i="19" s="1"/>
  <c r="BE15" i="19"/>
  <c r="BE13" i="19"/>
  <c r="BE11" i="19"/>
  <c r="BE9" i="19"/>
  <c r="BE7" i="19"/>
  <c r="BE16" i="19"/>
  <c r="BE14" i="19"/>
  <c r="BE12" i="19"/>
  <c r="BE10" i="19"/>
  <c r="BE8" i="19"/>
  <c r="BE6" i="19"/>
  <c r="BD15" i="19"/>
  <c r="BF15" i="19" s="1"/>
  <c r="BD13" i="19"/>
  <c r="BF13" i="19" s="1"/>
  <c r="BD11" i="19"/>
  <c r="BF11" i="19" s="1"/>
  <c r="BD9" i="19"/>
  <c r="BF9" i="19" s="1"/>
  <c r="BD7" i="19"/>
  <c r="BF7" i="19" s="1"/>
  <c r="BE5" i="19"/>
  <c r="AP6" i="19"/>
  <c r="AP7" i="19"/>
  <c r="AP8" i="19"/>
  <c r="AP9" i="19"/>
  <c r="AP10" i="19"/>
  <c r="AP11" i="19"/>
  <c r="AP12" i="19"/>
  <c r="AP13" i="19"/>
  <c r="AP14" i="19"/>
  <c r="AP15" i="19"/>
  <c r="AP16" i="19"/>
  <c r="AP17" i="19"/>
  <c r="AP18" i="19"/>
  <c r="AP19" i="19"/>
  <c r="AP20" i="19"/>
  <c r="AP21" i="19"/>
  <c r="AP22" i="19"/>
  <c r="AP23" i="19"/>
  <c r="AP24" i="19"/>
  <c r="AP5" i="19"/>
  <c r="AI7" i="19" l="1"/>
  <c r="AI8" i="19"/>
  <c r="AI9" i="19"/>
  <c r="AI10" i="19"/>
  <c r="AI11" i="19"/>
  <c r="AI12" i="19"/>
  <c r="AI13" i="19"/>
  <c r="AI14" i="19"/>
  <c r="AI15" i="19"/>
  <c r="AI16" i="19"/>
  <c r="AI17" i="19"/>
  <c r="AI6" i="19"/>
  <c r="AH7" i="19"/>
  <c r="AJ7" i="19" s="1"/>
  <c r="AM7" i="19" s="1"/>
  <c r="AH8" i="19"/>
  <c r="AJ8" i="19" s="1"/>
  <c r="AM8" i="19" s="1"/>
  <c r="AH9" i="19"/>
  <c r="AH10" i="19"/>
  <c r="AJ10" i="19" s="1"/>
  <c r="AM10" i="19" s="1"/>
  <c r="AH11" i="19"/>
  <c r="AJ11" i="19" s="1"/>
  <c r="AM11" i="19" s="1"/>
  <c r="AH12" i="19"/>
  <c r="AJ12" i="19" s="1"/>
  <c r="AM12" i="19" s="1"/>
  <c r="AH13" i="19"/>
  <c r="AJ13" i="19" s="1"/>
  <c r="AM13" i="19" s="1"/>
  <c r="AH14" i="19"/>
  <c r="AJ14" i="19" s="1"/>
  <c r="AM14" i="19" s="1"/>
  <c r="AH15" i="19"/>
  <c r="AJ15" i="19" s="1"/>
  <c r="AM15" i="19" s="1"/>
  <c r="AH16" i="19"/>
  <c r="AH17" i="19"/>
  <c r="AH6" i="19"/>
  <c r="R6" i="11"/>
  <c r="T15" i="11"/>
  <c r="S15" i="11" s="1"/>
  <c r="R15" i="11" s="1"/>
  <c r="AJ16" i="19" l="1"/>
  <c r="AM16" i="19" s="1"/>
  <c r="AJ6" i="19"/>
  <c r="AM6" i="19" s="1"/>
  <c r="AJ17" i="19"/>
  <c r="AM17" i="19" s="1"/>
  <c r="Q15" i="11"/>
  <c r="AJ9" i="19"/>
  <c r="AM9" i="19" s="1"/>
  <c r="AL17" i="19"/>
  <c r="AL15" i="19"/>
  <c r="AL13" i="19"/>
  <c r="AL11" i="19"/>
  <c r="AL9" i="19"/>
  <c r="AL7" i="19"/>
  <c r="AL6" i="19"/>
  <c r="AL16" i="19"/>
  <c r="AL14" i="19"/>
  <c r="AL12" i="19"/>
  <c r="AL10" i="19"/>
  <c r="AL8" i="19"/>
  <c r="AK6" i="19"/>
  <c r="AK16" i="19"/>
  <c r="AK14" i="19"/>
  <c r="AK12" i="19"/>
  <c r="AK10" i="19"/>
  <c r="AK8" i="19"/>
  <c r="AK17" i="19"/>
  <c r="AK15" i="19"/>
  <c r="AK13" i="19"/>
  <c r="AK11" i="19"/>
  <c r="AK9" i="19"/>
  <c r="AK7" i="19"/>
  <c r="R7" i="11"/>
  <c r="U15" i="11"/>
  <c r="T14" i="11"/>
  <c r="U14" i="11" s="1"/>
  <c r="T13" i="11" l="1"/>
  <c r="U13" i="11" s="1"/>
  <c r="S14" i="11"/>
  <c r="R14" i="11" l="1"/>
  <c r="Q14" i="11"/>
  <c r="T12" i="11"/>
  <c r="U12" i="11" s="1"/>
  <c r="S13" i="11"/>
  <c r="R13" i="11" l="1"/>
  <c r="Q13" i="11"/>
  <c r="T11" i="11"/>
  <c r="U11" i="11" s="1"/>
  <c r="S12" i="11"/>
  <c r="R12" i="11" l="1"/>
  <c r="Q12" i="11"/>
  <c r="T10" i="11"/>
  <c r="U10" i="11" s="1"/>
  <c r="S11" i="11"/>
  <c r="R11" i="11" l="1"/>
  <c r="Q11" i="11"/>
  <c r="T9" i="11"/>
  <c r="S10" i="11"/>
  <c r="R10" i="11" l="1"/>
  <c r="Q10" i="11"/>
  <c r="S9" i="11"/>
  <c r="Q9" i="11" s="1"/>
  <c r="U9" i="11"/>
  <c r="R9" i="11" l="1"/>
  <c r="B26" i="39" l="1"/>
  <c r="N31" i="39" l="1"/>
  <c r="M31" i="39"/>
  <c r="N30" i="39"/>
  <c r="M30" i="39"/>
  <c r="N29" i="39"/>
  <c r="M29" i="39"/>
  <c r="N28" i="39"/>
  <c r="M28" i="39"/>
  <c r="N27" i="39"/>
  <c r="M27" i="39"/>
  <c r="N26" i="39"/>
  <c r="M26" i="39"/>
  <c r="N25" i="39"/>
  <c r="N24" i="39"/>
  <c r="N23" i="39"/>
  <c r="N22" i="39"/>
  <c r="N21" i="39"/>
  <c r="N20" i="39"/>
  <c r="N19" i="39"/>
  <c r="N18" i="39"/>
  <c r="N17" i="39"/>
  <c r="N16" i="39"/>
  <c r="N15" i="39"/>
  <c r="N14" i="39"/>
  <c r="N13" i="39"/>
  <c r="N12" i="39"/>
  <c r="M32" i="39"/>
  <c r="K36" i="39" l="1"/>
  <c r="L37" i="39"/>
  <c r="K37" i="39" s="1"/>
  <c r="G24" i="39"/>
  <c r="G25" i="39"/>
  <c r="G26" i="39"/>
  <c r="G27" i="39"/>
  <c r="G28" i="39"/>
  <c r="G29" i="39"/>
  <c r="G30" i="39"/>
  <c r="G31" i="39"/>
  <c r="L9" i="39" l="1"/>
  <c r="AH23" i="19" s="1"/>
  <c r="F32" i="39"/>
  <c r="H13" i="39" l="1"/>
  <c r="E32" i="39"/>
  <c r="D32" i="39"/>
  <c r="H31" i="39"/>
  <c r="H30" i="39"/>
  <c r="H29" i="39"/>
  <c r="H28" i="39"/>
  <c r="H27" i="39"/>
  <c r="H26" i="39"/>
  <c r="H25" i="39"/>
  <c r="H24" i="39"/>
  <c r="H23" i="39"/>
  <c r="H22" i="39"/>
  <c r="H21" i="39"/>
  <c r="H20" i="39"/>
  <c r="H19" i="39"/>
  <c r="H18" i="39"/>
  <c r="H17" i="39"/>
  <c r="H16" i="39"/>
  <c r="H15" i="39"/>
  <c r="H14" i="39"/>
  <c r="H12" i="39"/>
  <c r="B27" i="39"/>
  <c r="B28" i="39"/>
  <c r="B29" i="39"/>
  <c r="B30" i="39"/>
  <c r="B31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12" i="39"/>
  <c r="E36" i="39" l="1"/>
  <c r="G32" i="39"/>
  <c r="F37" i="39" s="1"/>
  <c r="E37" i="39" s="1"/>
  <c r="I2" i="3"/>
  <c r="I3" i="3" s="1"/>
  <c r="I4" i="3" s="1"/>
  <c r="F9" i="39" l="1"/>
  <c r="AH22" i="19" s="1"/>
  <c r="J2" i="3"/>
  <c r="L4" i="3"/>
  <c r="I5" i="3" l="1"/>
  <c r="I6" i="3" s="1"/>
  <c r="J3" i="3" l="1"/>
  <c r="D47" i="11"/>
  <c r="D48" i="11"/>
  <c r="D46" i="11"/>
  <c r="D49" i="11" l="1"/>
  <c r="E49" i="11" s="1"/>
  <c r="L7" i="2" l="1"/>
  <c r="D50" i="11"/>
  <c r="E50" i="11" s="1"/>
  <c r="B3" i="11" s="1"/>
  <c r="X17" i="19"/>
  <c r="X16" i="19"/>
  <c r="X15" i="19"/>
  <c r="X14" i="19"/>
  <c r="S6" i="11" s="1"/>
  <c r="X13" i="19"/>
  <c r="X12" i="19"/>
  <c r="X11" i="19"/>
  <c r="X10" i="19"/>
  <c r="X9" i="19"/>
  <c r="X8" i="19"/>
  <c r="X7" i="19"/>
  <c r="X6" i="19"/>
  <c r="S14" i="19"/>
  <c r="S13" i="19"/>
  <c r="S12" i="19"/>
  <c r="S11" i="19"/>
  <c r="S10" i="19"/>
  <c r="S9" i="19"/>
  <c r="S8" i="19"/>
  <c r="R6" i="19"/>
  <c r="R5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6" i="19"/>
  <c r="H45" i="63" l="1"/>
  <c r="H43" i="63"/>
  <c r="H41" i="63"/>
  <c r="H39" i="63"/>
  <c r="H37" i="63"/>
  <c r="H35" i="63"/>
  <c r="H33" i="63"/>
  <c r="H31" i="63"/>
  <c r="H29" i="63"/>
  <c r="H27" i="63"/>
  <c r="H26" i="63"/>
  <c r="H44" i="63"/>
  <c r="H42" i="63"/>
  <c r="H40" i="63"/>
  <c r="H38" i="63"/>
  <c r="H36" i="63"/>
  <c r="H34" i="63"/>
  <c r="H32" i="63"/>
  <c r="H30" i="63"/>
  <c r="H28" i="63"/>
  <c r="N25" i="19"/>
  <c r="M25" i="19"/>
  <c r="L25" i="19"/>
  <c r="J25" i="19"/>
  <c r="I25" i="19"/>
  <c r="H25" i="19"/>
  <c r="G25" i="19"/>
  <c r="K25" i="19"/>
  <c r="F25" i="19"/>
  <c r="E25" i="19"/>
  <c r="D25" i="19"/>
  <c r="C25" i="19"/>
  <c r="F23" i="19"/>
  <c r="E23" i="19"/>
  <c r="D23" i="19"/>
  <c r="N23" i="19"/>
  <c r="M23" i="19"/>
  <c r="L23" i="19"/>
  <c r="J23" i="19"/>
  <c r="I23" i="19"/>
  <c r="H23" i="19"/>
  <c r="G23" i="19"/>
  <c r="K23" i="19"/>
  <c r="C23" i="19"/>
  <c r="N21" i="19"/>
  <c r="M21" i="19"/>
  <c r="L21" i="19"/>
  <c r="J21" i="19"/>
  <c r="I21" i="19"/>
  <c r="H21" i="19"/>
  <c r="G21" i="19"/>
  <c r="K21" i="19"/>
  <c r="F21" i="19"/>
  <c r="E21" i="19"/>
  <c r="D21" i="19"/>
  <c r="C21" i="19"/>
  <c r="F19" i="19"/>
  <c r="E19" i="19"/>
  <c r="D19" i="19"/>
  <c r="N19" i="19"/>
  <c r="M19" i="19"/>
  <c r="L19" i="19"/>
  <c r="J19" i="19"/>
  <c r="I19" i="19"/>
  <c r="H19" i="19"/>
  <c r="G19" i="19"/>
  <c r="K19" i="19"/>
  <c r="C19" i="19"/>
  <c r="N17" i="19"/>
  <c r="M17" i="19"/>
  <c r="L17" i="19"/>
  <c r="J17" i="19"/>
  <c r="I17" i="19"/>
  <c r="H17" i="19"/>
  <c r="G17" i="19"/>
  <c r="K17" i="19"/>
  <c r="F17" i="19"/>
  <c r="E17" i="19"/>
  <c r="D17" i="19"/>
  <c r="C17" i="19"/>
  <c r="E15" i="19"/>
  <c r="D15" i="19"/>
  <c r="N15" i="19"/>
  <c r="M15" i="19"/>
  <c r="L15" i="19"/>
  <c r="J15" i="19"/>
  <c r="I15" i="19"/>
  <c r="H15" i="19"/>
  <c r="G15" i="19"/>
  <c r="K15" i="19"/>
  <c r="F15" i="19"/>
  <c r="C15" i="19"/>
  <c r="N13" i="19"/>
  <c r="M13" i="19"/>
  <c r="L13" i="19"/>
  <c r="J13" i="19"/>
  <c r="I13" i="19"/>
  <c r="H13" i="19"/>
  <c r="G13" i="19"/>
  <c r="K13" i="19"/>
  <c r="F13" i="19"/>
  <c r="E13" i="19"/>
  <c r="D13" i="19"/>
  <c r="C13" i="19"/>
  <c r="E11" i="19"/>
  <c r="D11" i="19"/>
  <c r="N11" i="19"/>
  <c r="M11" i="19"/>
  <c r="L11" i="19"/>
  <c r="J11" i="19"/>
  <c r="I11" i="19"/>
  <c r="H11" i="19"/>
  <c r="G11" i="19"/>
  <c r="K11" i="19"/>
  <c r="F11" i="19"/>
  <c r="C11" i="19"/>
  <c r="N9" i="19"/>
  <c r="M9" i="19"/>
  <c r="L9" i="19"/>
  <c r="J9" i="19"/>
  <c r="I9" i="19"/>
  <c r="H9" i="19"/>
  <c r="G9" i="19"/>
  <c r="K9" i="19"/>
  <c r="F9" i="19"/>
  <c r="E9" i="19"/>
  <c r="D9" i="19"/>
  <c r="C9" i="19"/>
  <c r="E7" i="19"/>
  <c r="D7" i="19"/>
  <c r="C7" i="19"/>
  <c r="N7" i="19"/>
  <c r="M7" i="19"/>
  <c r="L7" i="19"/>
  <c r="J7" i="19"/>
  <c r="I7" i="19"/>
  <c r="H7" i="19"/>
  <c r="G7" i="19"/>
  <c r="K7" i="19"/>
  <c r="F7" i="19"/>
  <c r="S7" i="11"/>
  <c r="N6" i="19"/>
  <c r="M6" i="19"/>
  <c r="L6" i="19"/>
  <c r="J6" i="19"/>
  <c r="I6" i="19"/>
  <c r="H6" i="19"/>
  <c r="G6" i="19"/>
  <c r="K6" i="19"/>
  <c r="F6" i="19"/>
  <c r="E6" i="19"/>
  <c r="D6" i="19"/>
  <c r="C6" i="19"/>
  <c r="N24" i="19"/>
  <c r="M24" i="19"/>
  <c r="L24" i="19"/>
  <c r="J24" i="19"/>
  <c r="I24" i="19"/>
  <c r="H24" i="19"/>
  <c r="G24" i="19"/>
  <c r="K24" i="19"/>
  <c r="C24" i="19"/>
  <c r="F24" i="19"/>
  <c r="E24" i="19"/>
  <c r="D24" i="19"/>
  <c r="N22" i="19"/>
  <c r="M22" i="19"/>
  <c r="L22" i="19"/>
  <c r="J22" i="19"/>
  <c r="I22" i="19"/>
  <c r="H22" i="19"/>
  <c r="G22" i="19"/>
  <c r="K22" i="19"/>
  <c r="C22" i="19"/>
  <c r="F22" i="19"/>
  <c r="E22" i="19"/>
  <c r="D22" i="19"/>
  <c r="N20" i="19"/>
  <c r="M20" i="19"/>
  <c r="L20" i="19"/>
  <c r="J20" i="19"/>
  <c r="I20" i="19"/>
  <c r="H20" i="19"/>
  <c r="G20" i="19"/>
  <c r="K20" i="19"/>
  <c r="C20" i="19"/>
  <c r="F20" i="19"/>
  <c r="E20" i="19"/>
  <c r="D20" i="19"/>
  <c r="N18" i="19"/>
  <c r="M18" i="19"/>
  <c r="L18" i="19"/>
  <c r="J18" i="19"/>
  <c r="I18" i="19"/>
  <c r="H18" i="19"/>
  <c r="G18" i="19"/>
  <c r="K18" i="19"/>
  <c r="C18" i="19"/>
  <c r="F18" i="19"/>
  <c r="E18" i="19"/>
  <c r="D18" i="19"/>
  <c r="N16" i="19"/>
  <c r="M16" i="19"/>
  <c r="L16" i="19"/>
  <c r="J16" i="19"/>
  <c r="I16" i="19"/>
  <c r="H16" i="19"/>
  <c r="G16" i="19"/>
  <c r="K16" i="19"/>
  <c r="F16" i="19"/>
  <c r="C16" i="19"/>
  <c r="E16" i="19"/>
  <c r="D16" i="19"/>
  <c r="N14" i="19"/>
  <c r="M14" i="19"/>
  <c r="L14" i="19"/>
  <c r="J14" i="19"/>
  <c r="I14" i="19"/>
  <c r="H14" i="19"/>
  <c r="G14" i="19"/>
  <c r="K14" i="19"/>
  <c r="F14" i="19"/>
  <c r="C14" i="19"/>
  <c r="E14" i="19"/>
  <c r="D14" i="19"/>
  <c r="N12" i="19"/>
  <c r="M12" i="19"/>
  <c r="L12" i="19"/>
  <c r="J12" i="19"/>
  <c r="I12" i="19"/>
  <c r="H12" i="19"/>
  <c r="G12" i="19"/>
  <c r="K12" i="19"/>
  <c r="F12" i="19"/>
  <c r="C12" i="19"/>
  <c r="E12" i="19"/>
  <c r="D12" i="19"/>
  <c r="N10" i="19"/>
  <c r="M10" i="19"/>
  <c r="L10" i="19"/>
  <c r="J10" i="19"/>
  <c r="I10" i="19"/>
  <c r="H10" i="19"/>
  <c r="G10" i="19"/>
  <c r="K10" i="19"/>
  <c r="F10" i="19"/>
  <c r="C10" i="19"/>
  <c r="E10" i="19"/>
  <c r="D10" i="19"/>
  <c r="N8" i="19"/>
  <c r="M8" i="19"/>
  <c r="L8" i="19"/>
  <c r="J8" i="19"/>
  <c r="I8" i="19"/>
  <c r="H8" i="19"/>
  <c r="G8" i="19"/>
  <c r="K8" i="19"/>
  <c r="F8" i="19"/>
  <c r="C8" i="19"/>
  <c r="E8" i="19"/>
  <c r="D8" i="19"/>
  <c r="R14" i="19"/>
  <c r="T14" i="19" s="1"/>
  <c r="R13" i="19"/>
  <c r="T13" i="19" s="1"/>
  <c r="R9" i="19"/>
  <c r="T9" i="19" s="1"/>
  <c r="R11" i="19"/>
  <c r="T11" i="19" s="1"/>
  <c r="R8" i="19"/>
  <c r="R10" i="19"/>
  <c r="T10" i="19" s="1"/>
  <c r="R12" i="19"/>
  <c r="T12" i="19" s="1"/>
  <c r="I28" i="63" l="1"/>
  <c r="I30" i="63"/>
  <c r="I32" i="63"/>
  <c r="I34" i="63"/>
  <c r="I36" i="63"/>
  <c r="I38" i="63"/>
  <c r="I40" i="63"/>
  <c r="I42" i="63"/>
  <c r="I44" i="63"/>
  <c r="I26" i="63"/>
  <c r="I27" i="63"/>
  <c r="I29" i="63"/>
  <c r="I31" i="63"/>
  <c r="I33" i="63"/>
  <c r="I35" i="63"/>
  <c r="I37" i="63"/>
  <c r="I39" i="63"/>
  <c r="I41" i="63"/>
  <c r="I43" i="63"/>
  <c r="I45" i="63"/>
  <c r="E26" i="19"/>
  <c r="Y8" i="19" s="1"/>
  <c r="C26" i="19"/>
  <c r="K26" i="19"/>
  <c r="Y14" i="19" s="1"/>
  <c r="H26" i="19"/>
  <c r="Y11" i="19" s="1"/>
  <c r="J26" i="19"/>
  <c r="Y13" i="19" s="1"/>
  <c r="M26" i="19"/>
  <c r="Y16" i="19" s="1"/>
  <c r="D26" i="19"/>
  <c r="Y7" i="19" s="1"/>
  <c r="F26" i="19"/>
  <c r="Y9" i="19" s="1"/>
  <c r="G26" i="19"/>
  <c r="Y10" i="19" s="1"/>
  <c r="I26" i="19"/>
  <c r="Y12" i="19" s="1"/>
  <c r="L26" i="19"/>
  <c r="Y15" i="19" s="1"/>
  <c r="N26" i="19"/>
  <c r="Y17" i="19" s="1"/>
  <c r="R15" i="19"/>
  <c r="T8" i="19"/>
  <c r="T15" i="19" s="1"/>
  <c r="Q7" i="2" s="1"/>
  <c r="Q9" i="2" s="1"/>
  <c r="T6" i="11" l="1"/>
  <c r="T7" i="11" s="1"/>
  <c r="U7" i="11" s="1"/>
  <c r="B26" i="19"/>
  <c r="Y6" i="19"/>
  <c r="M6" i="9" l="1"/>
  <c r="N6" i="9" s="1"/>
  <c r="O7" i="9" s="1"/>
  <c r="M8" i="9" l="1"/>
  <c r="N8" i="9" s="1"/>
  <c r="F223" i="10" l="1"/>
  <c r="F222" i="10"/>
  <c r="F221" i="10"/>
  <c r="F220" i="10"/>
  <c r="F219" i="10"/>
  <c r="F218" i="10"/>
  <c r="F217" i="10"/>
  <c r="C35" i="2" l="1"/>
  <c r="I35" i="2"/>
  <c r="I20" i="2" s="1"/>
  <c r="F7" i="10"/>
  <c r="F6" i="10"/>
  <c r="F10" i="10"/>
  <c r="F11" i="10"/>
  <c r="F12" i="10"/>
  <c r="F13" i="10"/>
  <c r="F14" i="10"/>
  <c r="F216" i="10"/>
  <c r="F8" i="10"/>
  <c r="F9" i="10"/>
  <c r="I18" i="2" l="1"/>
  <c r="L18" i="2" s="1"/>
  <c r="I19" i="2"/>
  <c r="I16" i="2"/>
  <c r="I17" i="2"/>
  <c r="L17" i="2" s="1"/>
  <c r="I15" i="2"/>
  <c r="L15" i="2" s="1"/>
  <c r="L32" i="2"/>
  <c r="L24" i="2"/>
  <c r="L28" i="2"/>
  <c r="L20" i="2"/>
  <c r="L34" i="2"/>
  <c r="L30" i="2"/>
  <c r="L26" i="2"/>
  <c r="L22" i="2"/>
  <c r="L16" i="2"/>
  <c r="L33" i="2"/>
  <c r="L31" i="2"/>
  <c r="L29" i="2"/>
  <c r="L27" i="2"/>
  <c r="L25" i="2"/>
  <c r="L23" i="2"/>
  <c r="L21" i="2"/>
  <c r="L19" i="2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F8" i="6" l="1"/>
  <c r="F9" i="6"/>
  <c r="F10" i="6"/>
  <c r="J5" i="6" l="1"/>
  <c r="G10" i="5"/>
  <c r="G11" i="5"/>
  <c r="G12" i="5"/>
  <c r="S28" i="63" l="1"/>
  <c r="S30" i="63"/>
  <c r="S32" i="63"/>
  <c r="S34" i="63"/>
  <c r="S36" i="63"/>
  <c r="S38" i="63"/>
  <c r="S40" i="63"/>
  <c r="S42" i="63"/>
  <c r="S44" i="63"/>
  <c r="S46" i="63"/>
  <c r="S29" i="63"/>
  <c r="S31" i="63"/>
  <c r="S33" i="63"/>
  <c r="S35" i="63"/>
  <c r="S37" i="63"/>
  <c r="S39" i="63"/>
  <c r="S41" i="63"/>
  <c r="S43" i="63"/>
  <c r="S45" i="63"/>
  <c r="S27" i="63"/>
  <c r="AO24" i="19"/>
  <c r="AO16" i="19"/>
  <c r="AO8" i="19"/>
  <c r="AO21" i="19"/>
  <c r="AO13" i="19"/>
  <c r="AO22" i="19"/>
  <c r="AO14" i="19"/>
  <c r="AO6" i="19"/>
  <c r="AO19" i="19"/>
  <c r="AO11" i="19"/>
  <c r="AO20" i="19"/>
  <c r="AO12" i="19"/>
  <c r="AO5" i="19"/>
  <c r="AO17" i="19"/>
  <c r="AO9" i="19"/>
  <c r="AO18" i="19"/>
  <c r="AO10" i="19"/>
  <c r="AO23" i="19"/>
  <c r="AO15" i="19"/>
  <c r="AO7" i="19"/>
  <c r="AW8" i="19" l="1"/>
  <c r="AX8" i="19" s="1"/>
  <c r="AS9" i="19"/>
  <c r="AS8" i="19"/>
  <c r="AW9" i="19"/>
  <c r="AX9" i="19" s="1"/>
  <c r="AS6" i="19"/>
  <c r="AS7" i="19"/>
  <c r="AS5" i="19"/>
  <c r="AW5" i="19"/>
  <c r="AX5" i="19" s="1"/>
  <c r="AW6" i="19"/>
  <c r="AX6" i="19" s="1"/>
  <c r="AW7" i="19"/>
  <c r="AX7" i="19" s="1"/>
  <c r="AT9" i="19" l="1"/>
  <c r="AT8" i="19"/>
  <c r="AT7" i="19"/>
  <c r="AT6" i="19"/>
  <c r="AT5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</authors>
  <commentList>
    <comment ref="I14" authorId="0" shapeId="0" xr:uid="{F7EC81D3-ECAD-4BB8-B6CF-461F4DB6ED5A}">
      <text>
        <r>
          <rPr>
            <b/>
            <sz val="8"/>
            <color indexed="81"/>
            <rFont val="Segoe UI"/>
            <family val="2"/>
          </rPr>
          <t>Relevância da matéria no concurso em questão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</authors>
  <commentList>
    <comment ref="I3" authorId="0" shapeId="0" xr:uid="{E4F72DE6-11F7-45C6-9D18-FC0D396CC325}">
      <text>
        <r>
          <rPr>
            <b/>
            <sz val="8"/>
            <color indexed="81"/>
            <rFont val="Segoe UI"/>
            <family val="2"/>
          </rPr>
          <t>Para inserir atividades de uma forma mais rápida, clique duas vezes sobre os espaços em branco!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</authors>
  <commentList>
    <comment ref="G9" authorId="0" shapeId="0" xr:uid="{9AA3C9A3-7A8D-4F15-96CB-556EC1135A65}">
      <text>
        <r>
          <rPr>
            <b/>
            <sz val="8"/>
            <color indexed="81"/>
            <rFont val="Segoe UI"/>
            <family val="2"/>
          </rPr>
          <t>Dica: use sites como o TecConcursos ou Qconcursos para controlar a resolução de exercícios. Aqui você pode resumir as informações, anotando, por exemplo, o total de exercícios realizados na semana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</authors>
  <commentList>
    <comment ref="F11" authorId="0" shapeId="0" xr:uid="{87A3D223-B4AB-4FB0-91CA-FD32D2B1404C}">
      <text>
        <r>
          <rPr>
            <b/>
            <sz val="8"/>
            <color indexed="81"/>
            <rFont val="Segoe UI"/>
            <family val="2"/>
          </rPr>
          <t>Questões deixadas em branco (Cespe)</t>
        </r>
      </text>
    </comment>
    <comment ref="L11" authorId="0" shapeId="0" xr:uid="{D855E3E1-D0DB-4364-A358-38394660BB55}">
      <text>
        <r>
          <rPr>
            <b/>
            <sz val="8"/>
            <color indexed="81"/>
            <rFont val="Segoe UI"/>
            <family val="2"/>
          </rPr>
          <t>Questões deixadas em branco (Cespe)</t>
        </r>
      </text>
    </comment>
    <comment ref="R11" authorId="0" shapeId="0" xr:uid="{1F26E632-5850-4C97-AC6A-BDDB9F8DA3CE}">
      <text>
        <r>
          <rPr>
            <b/>
            <sz val="8"/>
            <color indexed="81"/>
            <rFont val="Segoe UI"/>
            <family val="2"/>
          </rPr>
          <t>Questões deixadas em branco (Cespe)</t>
        </r>
      </text>
    </comment>
    <comment ref="X11" authorId="0" shapeId="0" xr:uid="{AC121C80-A705-47F3-82E3-CE499CD4A4D4}">
      <text>
        <r>
          <rPr>
            <b/>
            <sz val="8"/>
            <color indexed="81"/>
            <rFont val="Segoe UI"/>
            <family val="2"/>
          </rPr>
          <t>Questões deixadas em branco (Cespe)</t>
        </r>
      </text>
    </comment>
    <comment ref="AD11" authorId="0" shapeId="0" xr:uid="{2396E91B-6608-45C5-880D-C508DA80EC14}">
      <text>
        <r>
          <rPr>
            <b/>
            <sz val="8"/>
            <color indexed="81"/>
            <rFont val="Segoe UI"/>
            <family val="2"/>
          </rPr>
          <t>Questões deixadas em branco (Cespe)</t>
        </r>
      </text>
    </comment>
    <comment ref="AJ11" authorId="0" shapeId="0" xr:uid="{F2416DC8-7B78-45BE-9F9F-E0A38166A574}">
      <text>
        <r>
          <rPr>
            <b/>
            <sz val="8"/>
            <color indexed="81"/>
            <rFont val="Segoe UI"/>
            <family val="2"/>
          </rPr>
          <t>Questões deixadas em branco (Cespe)</t>
        </r>
      </text>
    </comment>
    <comment ref="AP11" authorId="0" shapeId="0" xr:uid="{6597AEB7-8476-4A33-A3A2-517F61E8FAB8}">
      <text>
        <r>
          <rPr>
            <b/>
            <sz val="8"/>
            <color indexed="81"/>
            <rFont val="Segoe UI"/>
            <family val="2"/>
          </rPr>
          <t>Questões deixadas em branco (Cespe)</t>
        </r>
      </text>
    </comment>
    <comment ref="AV11" authorId="0" shapeId="0" xr:uid="{46AAFDCD-CCBC-451C-AF56-4E2BCEA29FA8}">
      <text>
        <r>
          <rPr>
            <b/>
            <sz val="8"/>
            <color indexed="81"/>
            <rFont val="Segoe UI"/>
            <family val="2"/>
          </rPr>
          <t>Questões deixadas em branco (Cespe)</t>
        </r>
      </text>
    </comment>
    <comment ref="BB11" authorId="0" shapeId="0" xr:uid="{2B830FC8-BF99-4A37-86CF-5F453E952397}">
      <text>
        <r>
          <rPr>
            <b/>
            <sz val="8"/>
            <color indexed="81"/>
            <rFont val="Segoe UI"/>
            <family val="2"/>
          </rPr>
          <t>Questões deixadas em branco (Cespe)</t>
        </r>
      </text>
    </comment>
    <comment ref="BH11" authorId="0" shapeId="0" xr:uid="{C15EE1A7-59F2-4413-89E5-6C5BE5B95F7A}">
      <text>
        <r>
          <rPr>
            <b/>
            <sz val="8"/>
            <color indexed="81"/>
            <rFont val="Segoe UI"/>
            <family val="2"/>
          </rPr>
          <t>Questões deixadas em branco (Cespe)</t>
        </r>
      </text>
    </comment>
    <comment ref="BN11" authorId="0" shapeId="0" xr:uid="{1D04D51E-E343-4BE6-95C5-ADA50CE4BC06}">
      <text>
        <r>
          <rPr>
            <b/>
            <sz val="8"/>
            <color indexed="81"/>
            <rFont val="Segoe UI"/>
            <family val="2"/>
          </rPr>
          <t>Questões deixadas em branco (Cespe)</t>
        </r>
      </text>
    </comment>
    <comment ref="BT11" authorId="0" shapeId="0" xr:uid="{FA2C13A0-6C3A-4F90-AB64-B5EC4F0B117E}">
      <text>
        <r>
          <rPr>
            <b/>
            <sz val="8"/>
            <color indexed="81"/>
            <rFont val="Segoe UI"/>
            <family val="2"/>
          </rPr>
          <t>Questões deixadas em branco (Cespe)</t>
        </r>
      </text>
    </comment>
    <comment ref="BZ11" authorId="0" shapeId="0" xr:uid="{21142206-16CE-4D91-B3D6-445E76ACF08E}">
      <text>
        <r>
          <rPr>
            <b/>
            <sz val="8"/>
            <color indexed="81"/>
            <rFont val="Segoe UI"/>
            <family val="2"/>
          </rPr>
          <t>Questões deixadas em branco (Cespe)</t>
        </r>
      </text>
    </comment>
    <comment ref="CF11" authorId="0" shapeId="0" xr:uid="{91485247-0E2F-4152-80E2-0AFA0A82142B}">
      <text>
        <r>
          <rPr>
            <b/>
            <sz val="8"/>
            <color indexed="81"/>
            <rFont val="Segoe UI"/>
            <family val="2"/>
          </rPr>
          <t>Questões deixadas em branco (Cespe)</t>
        </r>
      </text>
    </comment>
    <comment ref="CL11" authorId="0" shapeId="0" xr:uid="{545E0C49-C3AF-445B-85C0-F8CFEA7DF291}">
      <text>
        <r>
          <rPr>
            <b/>
            <sz val="8"/>
            <color indexed="81"/>
            <rFont val="Segoe UI"/>
            <family val="2"/>
          </rPr>
          <t>Questões deixadas em branco (Cespe)</t>
        </r>
      </text>
    </comment>
    <comment ref="CR11" authorId="0" shapeId="0" xr:uid="{DFF7987C-DFD8-4C19-8D0D-632B9661B2FD}">
      <text>
        <r>
          <rPr>
            <b/>
            <sz val="8"/>
            <color indexed="81"/>
            <rFont val="Segoe UI"/>
            <family val="2"/>
          </rPr>
          <t>Questões deixadas em branco (Cespe)</t>
        </r>
      </text>
    </comment>
    <comment ref="CX11" authorId="0" shapeId="0" xr:uid="{628C13AD-47E3-40B9-8594-A099632BE00D}">
      <text>
        <r>
          <rPr>
            <b/>
            <sz val="8"/>
            <color indexed="81"/>
            <rFont val="Segoe UI"/>
            <family val="2"/>
          </rPr>
          <t>Questões deixadas em branco (Cespe)</t>
        </r>
      </text>
    </comment>
    <comment ref="DD11" authorId="0" shapeId="0" xr:uid="{866935A8-47D2-4766-89FD-879FE345D572}">
      <text>
        <r>
          <rPr>
            <b/>
            <sz val="8"/>
            <color indexed="81"/>
            <rFont val="Segoe UI"/>
            <family val="2"/>
          </rPr>
          <t>Questões deixadas em branco (Cespe)</t>
        </r>
      </text>
    </comment>
    <comment ref="DJ11" authorId="0" shapeId="0" xr:uid="{6EB81765-7E5A-4E97-AE38-BE0C0614216D}">
      <text>
        <r>
          <rPr>
            <b/>
            <sz val="8"/>
            <color indexed="81"/>
            <rFont val="Segoe UI"/>
            <family val="2"/>
          </rPr>
          <t>Questões deixadas em branco (Cespe)</t>
        </r>
      </text>
    </comment>
    <comment ref="DP11" authorId="0" shapeId="0" xr:uid="{4C1E4B72-910E-4C8C-A0E8-B0D5A586B25E}">
      <text>
        <r>
          <rPr>
            <b/>
            <sz val="8"/>
            <color indexed="81"/>
            <rFont val="Segoe UI"/>
            <family val="2"/>
          </rPr>
          <t>Questões deixadas em branco (Cespe)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</authors>
  <commentList>
    <comment ref="B6" authorId="0" shapeId="0" xr:uid="{2102A4AE-A2FE-4387-891D-F83F06AE47F2}">
      <text>
        <r>
          <rPr>
            <b/>
            <sz val="8"/>
            <color indexed="81"/>
            <rFont val="Segoe UI"/>
            <family val="2"/>
          </rPr>
          <t>Dica:
Você pode renomear o nome de cada videoaula para ter um melhor controle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</authors>
  <commentList>
    <comment ref="D5" authorId="0" shapeId="0" xr:uid="{A7446B43-8C2C-4E2F-9EC0-D5CFBA31FF74}">
      <text>
        <r>
          <rPr>
            <b/>
            <sz val="8"/>
            <color indexed="81"/>
            <rFont val="Segoe UI"/>
            <family val="2"/>
          </rPr>
          <t xml:space="preserve">Dica!
</t>
        </r>
        <r>
          <rPr>
            <sz val="8"/>
            <color indexed="81"/>
            <rFont val="Segoe UI"/>
            <family val="2"/>
          </rPr>
          <t>Você não precisa necessariamente informar a quantidade de páginas. Pode usar o</t>
        </r>
        <r>
          <rPr>
            <b/>
            <sz val="8"/>
            <color indexed="81"/>
            <rFont val="Segoe UI"/>
            <family val="2"/>
          </rPr>
          <t xml:space="preserve"> número de capítulos</t>
        </r>
        <r>
          <rPr>
            <sz val="8"/>
            <color indexed="81"/>
            <rFont val="Segoe UI"/>
            <family val="2"/>
          </rPr>
          <t xml:space="preserve"> para controlar a evolução da leitura
</t>
        </r>
      </text>
    </comment>
  </commentList>
</comments>
</file>

<file path=xl/sharedStrings.xml><?xml version="1.0" encoding="utf-8"?>
<sst xmlns="http://schemas.openxmlformats.org/spreadsheetml/2006/main" count="639" uniqueCount="254">
  <si>
    <t>Concurso</t>
  </si>
  <si>
    <t>Banca</t>
  </si>
  <si>
    <t>Início estudos</t>
  </si>
  <si>
    <t>Data do concurso</t>
  </si>
  <si>
    <t>%</t>
  </si>
  <si>
    <t>Data</t>
  </si>
  <si>
    <t>Descrição</t>
  </si>
  <si>
    <t>Matéria</t>
  </si>
  <si>
    <t>Anotações</t>
  </si>
  <si>
    <t>Questões</t>
  </si>
  <si>
    <t>Acertos</t>
  </si>
  <si>
    <t>Horário</t>
  </si>
  <si>
    <t>Segunda</t>
  </si>
  <si>
    <t>Terça</t>
  </si>
  <si>
    <t>Quarta</t>
  </si>
  <si>
    <t>Quinta</t>
  </si>
  <si>
    <t>Sexta</t>
  </si>
  <si>
    <t>Sábado</t>
  </si>
  <si>
    <t>Domingo</t>
  </si>
  <si>
    <t>06h - 07h</t>
  </si>
  <si>
    <t>07h - 08h</t>
  </si>
  <si>
    <t>08h - 09h</t>
  </si>
  <si>
    <t>09h - 10h</t>
  </si>
  <si>
    <t>10h - 11h</t>
  </si>
  <si>
    <t>11h - 12h</t>
  </si>
  <si>
    <t>12h - 13h</t>
  </si>
  <si>
    <t>13h - 14h</t>
  </si>
  <si>
    <t>14h - 15h</t>
  </si>
  <si>
    <t>15h - 16h</t>
  </si>
  <si>
    <t>16h - 17h</t>
  </si>
  <si>
    <t>17h - 18h</t>
  </si>
  <si>
    <t>18h - 19h</t>
  </si>
  <si>
    <t>19h - 20h</t>
  </si>
  <si>
    <t>20h - 21h</t>
  </si>
  <si>
    <t>21h - 22h</t>
  </si>
  <si>
    <t>22h - 23h</t>
  </si>
  <si>
    <t>23h - 24h</t>
  </si>
  <si>
    <t>Horas</t>
  </si>
  <si>
    <t>Estudou?</t>
  </si>
  <si>
    <t>DIREITO ADMINISTRATIVO</t>
  </si>
  <si>
    <t>Progresso</t>
  </si>
  <si>
    <t>Atual</t>
  </si>
  <si>
    <t>Informações sobre o concurso que você irá prestar</t>
  </si>
  <si>
    <t>Aula</t>
  </si>
  <si>
    <t>Aula 01</t>
  </si>
  <si>
    <t>Aula 02</t>
  </si>
  <si>
    <t>Aula 03</t>
  </si>
  <si>
    <t>Aula 04</t>
  </si>
  <si>
    <t>Aula 05</t>
  </si>
  <si>
    <t>Aula 06</t>
  </si>
  <si>
    <t>Aula 07</t>
  </si>
  <si>
    <t>Aula 08</t>
  </si>
  <si>
    <t>Aula 09</t>
  </si>
  <si>
    <t>Aula 10</t>
  </si>
  <si>
    <t>Aula 11</t>
  </si>
  <si>
    <t>Aula 12</t>
  </si>
  <si>
    <t>Aula 13</t>
  </si>
  <si>
    <t>Aula 14</t>
  </si>
  <si>
    <t>Aula 15</t>
  </si>
  <si>
    <t>Aula 16</t>
  </si>
  <si>
    <t>Horários disponíveis para estudar</t>
  </si>
  <si>
    <t>Metas mensais</t>
  </si>
  <si>
    <t>Defina as metas de horas estudadas por mês que você pretende alcançar.</t>
  </si>
  <si>
    <t>Janeiro</t>
  </si>
  <si>
    <t>Maio</t>
  </si>
  <si>
    <t>Setembro</t>
  </si>
  <si>
    <t>Fevereiro</t>
  </si>
  <si>
    <t>Junho</t>
  </si>
  <si>
    <t>Outubro</t>
  </si>
  <si>
    <t>Março</t>
  </si>
  <si>
    <t>Julho</t>
  </si>
  <si>
    <t>Novembro</t>
  </si>
  <si>
    <t>Abril</t>
  </si>
  <si>
    <t>Agosto</t>
  </si>
  <si>
    <t>Dezembro</t>
  </si>
  <si>
    <t>Págs</t>
  </si>
  <si>
    <t>Assunto</t>
  </si>
  <si>
    <t>Observações</t>
  </si>
  <si>
    <t>Data da prova</t>
  </si>
  <si>
    <t>Status</t>
  </si>
  <si>
    <t>VUNESP</t>
  </si>
  <si>
    <t>Matérias</t>
  </si>
  <si>
    <t>A</t>
  </si>
  <si>
    <t>Aula 17</t>
  </si>
  <si>
    <t>Aula 18</t>
  </si>
  <si>
    <t>Aula 19</t>
  </si>
  <si>
    <t>Aula 20</t>
  </si>
  <si>
    <t>Minhas anotações</t>
  </si>
  <si>
    <t>Revisões</t>
  </si>
  <si>
    <t>Área</t>
  </si>
  <si>
    <t>►</t>
  </si>
  <si>
    <t>II</t>
  </si>
  <si>
    <t>NÃO ALTERE !!!  DADOS IMPORTANTES</t>
  </si>
  <si>
    <t>Matéria x Mês</t>
  </si>
  <si>
    <t>Total Horas x Ano</t>
  </si>
  <si>
    <t>Data inicial dos estudos</t>
  </si>
  <si>
    <t>Segundas</t>
  </si>
  <si>
    <t>Terças</t>
  </si>
  <si>
    <t>Quartas</t>
  </si>
  <si>
    <t>Quintas</t>
  </si>
  <si>
    <t>Sextas</t>
  </si>
  <si>
    <t>Sábados</t>
  </si>
  <si>
    <t>Domingos</t>
  </si>
  <si>
    <t>Horas: Matérias x Meses</t>
  </si>
  <si>
    <t>Cálculo horas disponíveis p/ estudo</t>
  </si>
  <si>
    <t>Meta estudo x Realizado</t>
  </si>
  <si>
    <t>Meta</t>
  </si>
  <si>
    <t>Realizado</t>
  </si>
  <si>
    <t>Lista de atividades</t>
  </si>
  <si>
    <t>Atividade 1</t>
  </si>
  <si>
    <t>Atividade 2</t>
  </si>
  <si>
    <t>Atividade 3</t>
  </si>
  <si>
    <t>Atividade 4</t>
  </si>
  <si>
    <t>Atividade 5</t>
  </si>
  <si>
    <t>Atividade 6</t>
  </si>
  <si>
    <t>Atividade 7</t>
  </si>
  <si>
    <t>Atividade 8</t>
  </si>
  <si>
    <t>Atividade 9</t>
  </si>
  <si>
    <t>Atividade 10</t>
  </si>
  <si>
    <t>Leitura</t>
  </si>
  <si>
    <t>Exercícios</t>
  </si>
  <si>
    <t>Videoaulas</t>
  </si>
  <si>
    <t>Revisão</t>
  </si>
  <si>
    <t>Início Estudos</t>
  </si>
  <si>
    <t>Hoje</t>
  </si>
  <si>
    <t>Data Concurso</t>
  </si>
  <si>
    <t>Dias para o concurso</t>
  </si>
  <si>
    <t>Ult.dia.sema</t>
  </si>
  <si>
    <t>Subtotal</t>
  </si>
  <si>
    <t>Q</t>
  </si>
  <si>
    <t>Média</t>
  </si>
  <si>
    <t>E</t>
  </si>
  <si>
    <t>B</t>
  </si>
  <si>
    <t>NC</t>
  </si>
  <si>
    <t>M1</t>
  </si>
  <si>
    <t>M2</t>
  </si>
  <si>
    <t>Legenda</t>
  </si>
  <si>
    <r>
      <rPr>
        <b/>
        <sz val="9"/>
        <color theme="1"/>
        <rFont val="Calibri"/>
        <family val="2"/>
        <scheme val="minor"/>
      </rPr>
      <t>Q</t>
    </r>
    <r>
      <rPr>
        <sz val="9"/>
        <color theme="1"/>
        <rFont val="Calibri"/>
        <family val="2"/>
        <scheme val="minor"/>
      </rPr>
      <t xml:space="preserve"> = Número de questões</t>
    </r>
  </si>
  <si>
    <r>
      <rPr>
        <b/>
        <sz val="9"/>
        <color theme="1"/>
        <rFont val="Calibri"/>
        <family val="2"/>
        <scheme val="minor"/>
      </rPr>
      <t xml:space="preserve">A </t>
    </r>
    <r>
      <rPr>
        <sz val="9"/>
        <color theme="1"/>
        <rFont val="Calibri"/>
        <family val="2"/>
        <scheme val="minor"/>
      </rPr>
      <t>= Acertos</t>
    </r>
  </si>
  <si>
    <t>Simulados</t>
  </si>
  <si>
    <t>Simulado</t>
  </si>
  <si>
    <t>SIMULADO 1</t>
  </si>
  <si>
    <t>SIMULADO 6</t>
  </si>
  <si>
    <t>SIMULADO 7</t>
  </si>
  <si>
    <t>SIMULADO 8</t>
  </si>
  <si>
    <t>SIMULADO 9</t>
  </si>
  <si>
    <t>SIMULADO 10</t>
  </si>
  <si>
    <t>SIMULADO 11</t>
  </si>
  <si>
    <t>SIMULADO 12</t>
  </si>
  <si>
    <t>SIMULADO 13</t>
  </si>
  <si>
    <t>SIMULADO 14</t>
  </si>
  <si>
    <t>SIMULADO 15</t>
  </si>
  <si>
    <r>
      <rPr>
        <b/>
        <sz val="9"/>
        <color theme="1"/>
        <rFont val="Calibri"/>
        <family val="2"/>
        <scheme val="minor"/>
      </rPr>
      <t xml:space="preserve">E </t>
    </r>
    <r>
      <rPr>
        <sz val="9"/>
        <color theme="1"/>
        <rFont val="Calibri"/>
        <family val="2"/>
        <scheme val="minor"/>
      </rPr>
      <t>= Questões erradas (automático)</t>
    </r>
  </si>
  <si>
    <t>Questões resolvidas</t>
  </si>
  <si>
    <t>SIMULADO 16</t>
  </si>
  <si>
    <t>SIMULADO 17</t>
  </si>
  <si>
    <t>SIMULADO 18</t>
  </si>
  <si>
    <t>SIMULADO 19</t>
  </si>
  <si>
    <t>SIMULADO 20</t>
  </si>
  <si>
    <t>Mês</t>
  </si>
  <si>
    <t>Erros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</si>
  <si>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</si>
  <si>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</si>
  <si>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</si>
  <si>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</si>
  <si>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</si>
  <si>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</si>
  <si>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</si>
  <si>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</si>
  <si>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</si>
  <si>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</si>
  <si>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</si>
  <si>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</si>
  <si>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%Des</t>
  </si>
  <si>
    <t>%Ace</t>
  </si>
  <si>
    <t>%Erro</t>
  </si>
  <si>
    <t>Sigla</t>
  </si>
  <si>
    <t>Peso</t>
  </si>
  <si>
    <t>Total resolvidas</t>
  </si>
  <si>
    <t>A = Videoaula assistida</t>
  </si>
  <si>
    <t>P = Videoaula pendente</t>
  </si>
  <si>
    <t>MAIOR</t>
  </si>
  <si>
    <t>MENOR</t>
  </si>
  <si>
    <t>%Acerto</t>
  </si>
  <si>
    <t>Digite o tempo que você tem disponível para estudar em cada dia da semana.</t>
  </si>
  <si>
    <t>Selecione a matéria</t>
  </si>
  <si>
    <t>Fluxo de caixa</t>
  </si>
  <si>
    <t>Receitas</t>
  </si>
  <si>
    <t>Despesas</t>
  </si>
  <si>
    <t>Lucro/Prejuízo</t>
  </si>
  <si>
    <t>Recomendação</t>
  </si>
  <si>
    <t>Selecione o mês</t>
  </si>
  <si>
    <t xml:space="preserve"> </t>
  </si>
  <si>
    <t>Probabilidade</t>
  </si>
  <si>
    <t>Total de questões</t>
  </si>
  <si>
    <r>
      <rPr>
        <b/>
        <sz val="9"/>
        <color theme="1"/>
        <rFont val="Calibri"/>
        <family val="2"/>
        <scheme val="minor"/>
      </rPr>
      <t>B</t>
    </r>
    <r>
      <rPr>
        <sz val="9"/>
        <color theme="1"/>
        <rFont val="Calibri"/>
        <family val="2"/>
        <scheme val="minor"/>
      </rPr>
      <t xml:space="preserve"> = Questões em branco</t>
    </r>
  </si>
  <si>
    <t>SIMULADO 2</t>
  </si>
  <si>
    <t>SIMULADO 3</t>
  </si>
  <si>
    <t>SIMULADO 4</t>
  </si>
  <si>
    <t>SIMULADO 5</t>
  </si>
  <si>
    <t>Data prevista*</t>
  </si>
  <si>
    <t>Banca prevista*</t>
  </si>
  <si>
    <t>Data estudo</t>
  </si>
  <si>
    <t>Teoria</t>
  </si>
  <si>
    <t>Marcar assuntos que eu acertar menos que:</t>
  </si>
  <si>
    <t>Finalizei o assunto?</t>
  </si>
  <si>
    <t>Assuntos</t>
  </si>
  <si>
    <t>Finalizado</t>
  </si>
  <si>
    <t>Pendentes</t>
  </si>
  <si>
    <t>Totais</t>
  </si>
  <si>
    <t>Total de questões resolvidas por matéria</t>
  </si>
  <si>
    <t>Dica</t>
  </si>
  <si>
    <t>Rel.</t>
  </si>
  <si>
    <t>Assuntos estudados</t>
  </si>
  <si>
    <t>Nº Questões</t>
  </si>
  <si>
    <t>Ciclo 2</t>
  </si>
  <si>
    <t>Ciclo 1</t>
  </si>
  <si>
    <t xml:space="preserve">ícones: designed by  Flat Icons, Freepik, Flat Icons from Flaticon
</t>
  </si>
  <si>
    <t>DIREITO PENAL</t>
  </si>
  <si>
    <t>Não</t>
  </si>
  <si>
    <t>Sim</t>
  </si>
  <si>
    <t>LEMBRETES</t>
  </si>
  <si>
    <t>POLÍCIA RODOVIÁRIA FEDERAL</t>
  </si>
  <si>
    <t>CEBRASPE</t>
  </si>
  <si>
    <t>LÍNGUA PORTUGUESA</t>
  </si>
  <si>
    <t>RACIOCÍNIO LÓGICO MATEMÁTICO</t>
  </si>
  <si>
    <t>INFORMÁTICA</t>
  </si>
  <si>
    <t>PORT</t>
  </si>
  <si>
    <t>RLM</t>
  </si>
  <si>
    <t>INFO</t>
  </si>
  <si>
    <t>PDF ESTRATÉGIA CONCURSOS - AULA 03</t>
  </si>
  <si>
    <t>LIVRO - SÉRGIO CARVALHO</t>
  </si>
  <si>
    <t>COMPRA ESTRATÉGIA CONCURSOS</t>
  </si>
  <si>
    <t>SALÁRIO</t>
  </si>
  <si>
    <t>VENDA IPHONE</t>
  </si>
  <si>
    <t>TJSP - ESCREVENTE</t>
  </si>
  <si>
    <t>Aprovado</t>
  </si>
  <si>
    <t>AGUARDANDO NOMEAÇÃO</t>
  </si>
  <si>
    <t>MPU</t>
  </si>
  <si>
    <t>CESPE</t>
  </si>
  <si>
    <t>FORA DAS VAGAS</t>
  </si>
  <si>
    <t>TJSP</t>
  </si>
  <si>
    <t>JUDICIÁRIO</t>
  </si>
  <si>
    <t>ICMS</t>
  </si>
  <si>
    <t>FISCAL</t>
  </si>
  <si>
    <t>RFB</t>
  </si>
  <si>
    <t>2019</t>
  </si>
  <si>
    <t>ESAF</t>
  </si>
  <si>
    <t>Alta</t>
  </si>
  <si>
    <t>Baixa</t>
  </si>
  <si>
    <t>ANOTAR NA APOSTILA ARTIGOS MAIS COBRADOS</t>
  </si>
  <si>
    <t>SUBTÓPICO</t>
  </si>
  <si>
    <t>PONTUAÇÃO</t>
  </si>
  <si>
    <t>SINTAXE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</si>
</sst>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&quot;R$&quot;\ #,##0.00"/>
    <numFmt numFmtId="165" formatCode="[hh]:mm"/>
    <numFmt numFmtId="166" formatCode="\(ddd\)\ dd/mm"/>
    <numFmt numFmtId="167" formatCode="[hh]:mm;@"/>
    <numFmt numFmtId="168" formatCode="0.0%"/>
    <numFmt numFmtId="169" formatCode="[m]"/>
    <numFmt numFmtId="170" formatCode="dd/mm"/>
  </numFmts>
  <fonts count="73">
    <font>
      <sz val="11"/>
      <color theme="1"/>
      <name val="Calibri"/>
      <family val="2"/>
      <scheme val="minor"/>
    </font>
    <font>
      <b/>
      <sz val="8"/>
      <color theme="0"/>
      <name val="Segoe UI"/>
      <family val="2"/>
    </font>
    <font>
      <b/>
      <sz val="12"/>
      <color theme="1"/>
      <name val="Segoe UIo"/>
    </font>
    <font>
      <sz val="8"/>
      <color theme="0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Segoe UI"/>
      <family val="2"/>
    </font>
    <font>
      <b/>
      <sz val="8"/>
      <color theme="0"/>
      <name val="Tahoma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6"/>
      <color theme="1"/>
      <name val="Segoe UI"/>
      <family val="2"/>
    </font>
    <font>
      <sz val="8"/>
      <color theme="1"/>
      <name val="Segoe UI Semibold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CC0000"/>
      <name val="Calibri"/>
      <family val="2"/>
      <scheme val="minor"/>
    </font>
    <font>
      <sz val="8"/>
      <color indexed="81"/>
      <name val="Segoe UI"/>
      <family val="2"/>
    </font>
    <font>
      <b/>
      <sz val="8"/>
      <color indexed="81"/>
      <name val="Segoe U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FFFF00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Segoe UI"/>
      <family val="2"/>
    </font>
    <font>
      <b/>
      <sz val="14"/>
      <color theme="1"/>
      <name val="Segoe UI Semibold"/>
      <family val="2"/>
    </font>
    <font>
      <b/>
      <sz val="9"/>
      <color theme="1"/>
      <name val="Segoe UI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color theme="0"/>
      <name val="Segoe U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Segoe UI"/>
      <family val="2"/>
    </font>
    <font>
      <sz val="9"/>
      <color theme="1"/>
      <name val="Segoe UI"/>
      <family val="2"/>
    </font>
    <font>
      <b/>
      <sz val="11"/>
      <color theme="4" tint="-0.249977111117893"/>
      <name val="Segoe UI"/>
      <family val="2"/>
    </font>
    <font>
      <b/>
      <sz val="20"/>
      <color theme="1"/>
      <name val="Segoe UI Light"/>
      <family val="2"/>
    </font>
    <font>
      <sz val="9"/>
      <color theme="1"/>
      <name val="Segoe UI Semibold"/>
      <family val="2"/>
    </font>
    <font>
      <sz val="8"/>
      <color theme="0" tint="-4.9989318521683403E-2"/>
      <name val="Calibri"/>
      <family val="2"/>
      <scheme val="minor"/>
    </font>
    <font>
      <sz val="8"/>
      <color theme="1"/>
      <name val="Tahoma"/>
      <family val="2"/>
    </font>
    <font>
      <sz val="11"/>
      <color rgb="FF004A82"/>
      <name val="Calibri"/>
      <family val="2"/>
      <scheme val="minor"/>
    </font>
    <font>
      <b/>
      <sz val="10"/>
      <color theme="4" tint="-0.249977111117893"/>
      <name val="Segoe UI"/>
      <family val="2"/>
    </font>
    <font>
      <b/>
      <sz val="10"/>
      <name val="Calibri"/>
      <family val="2"/>
      <scheme val="minor"/>
    </font>
    <font>
      <b/>
      <sz val="18"/>
      <color theme="1"/>
      <name val="Segoe UI"/>
      <family val="2"/>
    </font>
    <font>
      <b/>
      <sz val="10"/>
      <color theme="1" tint="0.1499984740745262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8"/>
      <color theme="1" tint="0.249977111117893"/>
      <name val="Segoe UI"/>
      <family val="2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8F8F8"/>
      <name val="Calibri"/>
      <family val="2"/>
      <scheme val="minor"/>
    </font>
    <font>
      <sz val="11"/>
      <color rgb="FFF8F8F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rgb="FF002060"/>
      <name val="Calibri"/>
      <family val="2"/>
      <scheme val="minor"/>
    </font>
    <font>
      <b/>
      <sz val="12"/>
      <name val="Segoe UI"/>
      <family val="2"/>
    </font>
    <font>
      <sz val="11"/>
      <name val="Calibri"/>
      <family val="2"/>
      <scheme val="minor"/>
    </font>
    <font>
      <b/>
      <sz val="8"/>
      <color rgb="FFF8F8F8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Segoe UI"/>
      <family val="2"/>
    </font>
    <font>
      <b/>
      <sz val="10"/>
      <color rgb="FFF8F8F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324C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4A8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CF0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F6BB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theme="0" tint="-0.24994659260841701"/>
      </patternFill>
    </fill>
  </fills>
  <borders count="16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medium">
        <color theme="0"/>
      </left>
      <right/>
      <top/>
      <bottom style="thin">
        <color theme="0" tint="-0.14999847407452621"/>
      </bottom>
      <diagonal/>
    </border>
    <border>
      <left style="medium">
        <color theme="0"/>
      </left>
      <right style="medium">
        <color theme="0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rgb="FF0070C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/>
      </top>
      <bottom style="medium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theme="0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rgb="FF3F6BB3"/>
      </top>
      <bottom/>
      <diagonal/>
    </border>
    <border>
      <left/>
      <right style="medium">
        <color theme="0"/>
      </right>
      <top style="thin">
        <color rgb="FF3F6BB3"/>
      </top>
      <bottom/>
      <diagonal/>
    </border>
    <border>
      <left/>
      <right/>
      <top/>
      <bottom style="thin">
        <color rgb="FF3F6BB3"/>
      </bottom>
      <diagonal/>
    </border>
    <border>
      <left/>
      <right/>
      <top style="thin">
        <color rgb="FF3F6BB3"/>
      </top>
      <bottom style="thin">
        <color rgb="FF3F6BB3"/>
      </bottom>
      <diagonal/>
    </border>
    <border>
      <left style="thin">
        <color rgb="FF3F6BB3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rgb="FF3F6BB3"/>
      </right>
      <top/>
      <bottom style="thin">
        <color rgb="FF3F6BB3"/>
      </bottom>
      <diagonal/>
    </border>
    <border>
      <left/>
      <right style="thin">
        <color rgb="FF3F6BB3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rgb="FF3F6BB3"/>
      </top>
      <bottom style="thin">
        <color theme="0" tint="-0.14999847407452621"/>
      </bottom>
      <diagonal/>
    </border>
    <border>
      <left style="medium">
        <color theme="0"/>
      </left>
      <right style="medium">
        <color theme="0"/>
      </right>
      <top/>
      <bottom style="thin">
        <color rgb="FF3F6BB3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 tint="-0.1499984740745262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 tint="-0.14999847407452621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rgb="FF3F6BB3"/>
      </right>
      <top style="thin">
        <color rgb="FF3F6BB3"/>
      </top>
      <bottom style="thin">
        <color rgb="FF3F6BB3"/>
      </bottom>
      <diagonal/>
    </border>
    <border>
      <left/>
      <right style="medium">
        <color theme="0"/>
      </right>
      <top/>
      <bottom style="thin">
        <color rgb="FF3F6BB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rgb="FF3F6BB3"/>
      </left>
      <right/>
      <top/>
      <bottom/>
      <diagonal/>
    </border>
    <border>
      <left style="thin">
        <color rgb="FF3F6BB3"/>
      </left>
      <right style="thin">
        <color rgb="FF3F6BB3"/>
      </right>
      <top/>
      <bottom style="thin">
        <color rgb="FF3F6BB3"/>
      </bottom>
      <diagonal/>
    </border>
    <border>
      <left style="thin">
        <color rgb="FF3F6BB3"/>
      </left>
      <right style="thin">
        <color rgb="FF3F6BB3"/>
      </right>
      <top style="thin">
        <color rgb="FF3F6BB3"/>
      </top>
      <bottom style="medium">
        <color theme="0"/>
      </bottom>
      <diagonal/>
    </border>
    <border>
      <left style="thin">
        <color rgb="FF3F6BB3"/>
      </left>
      <right style="thin">
        <color rgb="FF3F6BB3"/>
      </right>
      <top/>
      <bottom/>
      <diagonal/>
    </border>
    <border>
      <left/>
      <right/>
      <top style="thin">
        <color rgb="FF3F6BB3"/>
      </top>
      <bottom style="thin">
        <color rgb="FF0070C0"/>
      </bottom>
      <diagonal/>
    </border>
    <border>
      <left style="thin">
        <color rgb="FF3F6BB3"/>
      </left>
      <right/>
      <top/>
      <bottom style="thin">
        <color rgb="FF3F6BB3"/>
      </bottom>
      <diagonal/>
    </border>
    <border>
      <left/>
      <right style="thin">
        <color rgb="FF3F6BB3"/>
      </right>
      <top style="thin">
        <color rgb="FF3F6BB3"/>
      </top>
      <bottom/>
      <diagonal/>
    </border>
    <border>
      <left style="thin">
        <color rgb="FF3F6BB3"/>
      </left>
      <right/>
      <top style="thin">
        <color rgb="FF3F6BB3"/>
      </top>
      <bottom style="thin">
        <color rgb="FF0070C0"/>
      </bottom>
      <diagonal/>
    </border>
    <border>
      <left style="thin">
        <color rgb="FF3F6BB3"/>
      </left>
      <right/>
      <top style="thin">
        <color theme="0" tint="-0.14999847407452621"/>
      </top>
      <bottom/>
      <diagonal/>
    </border>
    <border>
      <left style="thin">
        <color rgb="FF3F6BB3"/>
      </left>
      <right style="thin">
        <color rgb="FF3F6BB3"/>
      </right>
      <top style="thin">
        <color rgb="FF3F6BB3"/>
      </top>
      <bottom style="thin">
        <color rgb="FF3F6BB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rgb="FF3F6BB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rgb="FF3F6BB3"/>
      </top>
      <bottom style="thin">
        <color rgb="FF3F6BB3"/>
      </bottom>
      <diagonal/>
    </border>
    <border>
      <left/>
      <right/>
      <top style="medium">
        <color theme="0"/>
      </top>
      <bottom style="thin">
        <color rgb="FF3F6BB3"/>
      </bottom>
      <diagonal/>
    </border>
    <border>
      <left/>
      <right style="thin">
        <color rgb="FF3F6BB3"/>
      </right>
      <top style="medium">
        <color theme="0"/>
      </top>
      <bottom style="thin">
        <color rgb="FF3F6BB3"/>
      </bottom>
      <diagonal/>
    </border>
    <border>
      <left/>
      <right style="thin">
        <color rgb="FF3F6BB3"/>
      </right>
      <top style="medium">
        <color theme="0"/>
      </top>
      <bottom/>
      <diagonal/>
    </border>
    <border>
      <left/>
      <right style="thin">
        <color rgb="FF3F6BB3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thin">
        <color theme="0" tint="-0.1499984740745262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/>
      <right style="medium">
        <color theme="0"/>
      </right>
      <top style="medium">
        <color theme="0"/>
      </top>
      <bottom style="thin">
        <color theme="0" tint="-0.14999847407452621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rgb="FF0070C0"/>
      </left>
      <right/>
      <top/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medium">
        <color theme="4" tint="-0.249977111117893"/>
      </top>
      <bottom/>
      <diagonal/>
    </border>
    <border>
      <left style="medium">
        <color theme="0"/>
      </left>
      <right style="thin">
        <color theme="3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0070C0"/>
      </bottom>
      <diagonal/>
    </border>
    <border>
      <left/>
      <right style="thin">
        <color theme="0" tint="-0.14999847407452621"/>
      </right>
      <top style="medium">
        <color theme="0"/>
      </top>
      <bottom style="thin">
        <color theme="0" tint="-0.149998474074526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 style="thin">
        <color rgb="FF3F6BB3"/>
      </left>
      <right style="thin">
        <color rgb="FF0070C0"/>
      </right>
      <top style="thin">
        <color rgb="FF3F6BB3"/>
      </top>
      <bottom style="thin">
        <color rgb="FF3F6BB3"/>
      </bottom>
      <diagonal/>
    </border>
    <border>
      <left style="thin">
        <color theme="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theme="0"/>
      </right>
      <top style="thin">
        <color rgb="FF0070C0"/>
      </top>
      <bottom style="thin">
        <color rgb="FF0070C0"/>
      </bottom>
      <diagonal/>
    </border>
    <border>
      <left style="medium">
        <color theme="0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1" tint="0.14999847407452621"/>
      </top>
      <bottom style="thin">
        <color theme="0" tint="-0.14999847407452621"/>
      </bottom>
      <diagonal/>
    </border>
    <border>
      <left style="thin">
        <color theme="8" tint="0.39997558519241921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8" tint="0.39997558519241921"/>
      </left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249977111117893"/>
      </right>
      <top/>
      <bottom/>
      <diagonal/>
    </border>
    <border>
      <left/>
      <right/>
      <top/>
      <bottom style="thin">
        <color theme="1" tint="0.1499984740745262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/>
      </left>
      <right style="thin">
        <color rgb="FF0070C0"/>
      </right>
      <top/>
      <bottom style="thin">
        <color rgb="FF0070C0"/>
      </bottom>
      <diagonal/>
    </border>
    <border>
      <left style="thin">
        <color theme="0" tint="-0.14999847407452621"/>
      </left>
      <right/>
      <top style="medium">
        <color theme="0"/>
      </top>
      <bottom/>
      <diagonal/>
    </border>
    <border>
      <left style="thin">
        <color theme="0" tint="-0.14999847407452621"/>
      </left>
      <right/>
      <top style="medium">
        <color theme="0"/>
      </top>
      <bottom style="medium">
        <color theme="0"/>
      </bottom>
      <diagonal/>
    </border>
    <border>
      <left style="thin">
        <color theme="0" tint="-0.14999847407452621"/>
      </left>
      <right/>
      <top/>
      <bottom style="medium">
        <color theme="0"/>
      </bottom>
      <diagonal/>
    </border>
    <border>
      <left style="medium">
        <color theme="0"/>
      </left>
      <right style="thin">
        <color theme="0" tint="-0.14999847407452621"/>
      </right>
      <top style="medium">
        <color theme="0"/>
      </top>
      <bottom style="medium">
        <color theme="0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0" tint="-0.14999847407452621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8" tint="-0.249977111117893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-0.249977111117893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4" tint="0.39997558519241921"/>
      </top>
      <bottom style="thin">
        <color theme="6" tint="0.79998168889431442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4" tint="0.39997558519241921"/>
      </top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6" tint="0.7999816888943144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4" tint="0.399975585192419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249977111117893"/>
      </right>
      <top style="thin">
        <color theme="4" tint="0.39997558519241921"/>
      </top>
      <bottom style="thin">
        <color theme="0" tint="-4.9989318521683403E-2"/>
      </bottom>
      <diagonal/>
    </border>
    <border>
      <left/>
      <right style="thin">
        <color theme="0" tint="-0.249977111117893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4" tint="0.39997558519241921"/>
      </top>
      <bottom style="thin">
        <color theme="0" tint="-4.9989318521683403E-2"/>
      </bottom>
      <diagonal/>
    </border>
    <border>
      <left style="thin">
        <color theme="0" tint="-0.249977111117893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6" tint="0.79998168889431442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6" tint="0.79998168889431442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4.9989318521683403E-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4.9989318521683403E-2"/>
      </right>
      <top style="thin">
        <color theme="0" tint="-4.9989318521683403E-2"/>
      </top>
      <bottom style="thin">
        <color theme="0" tint="-0.24997711111789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4.9989318521683403E-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4.9989318521683403E-2"/>
      </right>
      <top style="thin">
        <color theme="4" tint="0.39997558519241921"/>
      </top>
      <bottom style="thin">
        <color theme="0" tint="-4.9989318521683403E-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70C0"/>
      </left>
      <right/>
      <top style="thin">
        <color rgb="FF3F6BB3"/>
      </top>
      <bottom style="thin">
        <color rgb="FF0070C0"/>
      </bottom>
      <diagonal/>
    </border>
    <border>
      <left style="thin">
        <color rgb="FF3F6BB3"/>
      </left>
      <right/>
      <top style="thin">
        <color rgb="FF3F6BB3"/>
      </top>
      <bottom style="thin">
        <color rgb="FF3F6BB3"/>
      </bottom>
      <diagonal/>
    </border>
    <border>
      <left style="thin">
        <color theme="0" tint="-0.14999847407452621"/>
      </left>
      <right style="thin">
        <color rgb="FF3F6BB3"/>
      </right>
      <top/>
      <bottom/>
      <diagonal/>
    </border>
    <border>
      <left style="thin">
        <color rgb="FF3F6BB3"/>
      </left>
      <right/>
      <top style="thin">
        <color rgb="FF0070C0"/>
      </top>
      <bottom style="thin">
        <color rgb="FF3F6BB3"/>
      </bottom>
      <diagonal/>
    </border>
    <border>
      <left/>
      <right/>
      <top style="thin">
        <color rgb="FF3F6BB3"/>
      </top>
      <bottom style="thin">
        <color theme="0" tint="-0.14999847407452621"/>
      </bottom>
      <diagonal/>
    </border>
    <border>
      <left style="thin">
        <color rgb="FF3F6BB3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rgb="FF3F6BB3"/>
      </top>
      <bottom style="thin">
        <color rgb="FF3F6BB3"/>
      </bottom>
      <diagonal/>
    </border>
    <border>
      <left style="medium">
        <color theme="0"/>
      </left>
      <right/>
      <top style="thin">
        <color rgb="FF3F6BB3"/>
      </top>
      <bottom style="thin">
        <color rgb="FF3F6BB3"/>
      </bottom>
      <diagonal/>
    </border>
    <border>
      <left style="medium">
        <color theme="0"/>
      </left>
      <right style="thin">
        <color rgb="FF3F6BB3"/>
      </right>
      <top style="thin">
        <color rgb="FF3F6BB3"/>
      </top>
      <bottom style="thin">
        <color rgb="FF3F6BB3"/>
      </bottom>
      <diagonal/>
    </border>
    <border>
      <left/>
      <right style="medium">
        <color theme="0"/>
      </right>
      <top style="thin">
        <color rgb="FF3F6BB3"/>
      </top>
      <bottom style="thin">
        <color rgb="FF3F6BB3"/>
      </bottom>
      <diagonal/>
    </border>
    <border>
      <left style="medium">
        <color theme="0"/>
      </left>
      <right style="medium">
        <color theme="0"/>
      </right>
      <top style="thin">
        <color rgb="FF3F6BB3"/>
      </top>
      <bottom/>
      <diagonal/>
    </border>
    <border>
      <left style="medium">
        <color theme="0"/>
      </left>
      <right style="thin">
        <color rgb="FF3F6BB3"/>
      </right>
      <top style="thin">
        <color rgb="FF3F6BB3"/>
      </top>
      <bottom/>
      <diagonal/>
    </border>
    <border>
      <left/>
      <right/>
      <top style="thin">
        <color theme="0" tint="-0.249977111117893"/>
      </top>
      <bottom style="thin">
        <color rgb="FF3F6BB3"/>
      </bottom>
      <diagonal/>
    </border>
    <border>
      <left style="thin">
        <color rgb="FF3F6BB3"/>
      </left>
      <right style="medium">
        <color theme="0"/>
      </right>
      <top style="thin">
        <color rgb="FF3F6BB3"/>
      </top>
      <bottom style="thin">
        <color rgb="FF3F6BB3"/>
      </bottom>
      <diagonal/>
    </border>
    <border>
      <left style="thin">
        <color theme="0" tint="-0.249977111117893"/>
      </left>
      <right/>
      <top style="thin">
        <color rgb="FF3F6BB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rgb="FF3F6BB3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medium">
        <color theme="0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/>
      </left>
      <right/>
      <top/>
      <bottom style="thin">
        <color theme="0" tint="-0.249977111117893"/>
      </bottom>
      <diagonal/>
    </border>
    <border>
      <left style="medium">
        <color theme="0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14999847407452621"/>
      </top>
      <bottom style="thin">
        <color theme="0" tint="-0.249977111117893"/>
      </bottom>
      <diagonal/>
    </border>
    <border>
      <left/>
      <right style="thin">
        <color theme="4" tint="0.39997558519241921"/>
      </right>
      <top/>
      <bottom/>
      <diagonal/>
    </border>
    <border>
      <left style="medium">
        <color theme="0"/>
      </left>
      <right style="thin">
        <color rgb="FF3F6BB3"/>
      </right>
      <top/>
      <bottom style="thin">
        <color rgb="FF3F6BB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3F6BB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/>
      </top>
      <bottom style="thin">
        <color theme="0" tint="-0.14999847407452621"/>
      </bottom>
      <diagonal/>
    </border>
  </borders>
  <cellStyleXfs count="2">
    <xf numFmtId="0" fontId="0" fillId="0" borderId="0"/>
    <xf numFmtId="0" fontId="21" fillId="0" borderId="0"/>
  </cellStyleXfs>
  <cellXfs count="597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6" xfId="0" applyFill="1" applyBorder="1"/>
    <xf numFmtId="0" fontId="2" fillId="2" borderId="0" xfId="0" applyFont="1" applyFill="1" applyAlignment="1">
      <alignment vertical="top"/>
    </xf>
    <xf numFmtId="0" fontId="0" fillId="2" borderId="0" xfId="0" applyFill="1" applyBorder="1"/>
    <xf numFmtId="0" fontId="0" fillId="2" borderId="8" xfId="0" applyFill="1" applyBorder="1"/>
    <xf numFmtId="0" fontId="0" fillId="2" borderId="3" xfId="0" applyFill="1" applyBorder="1"/>
    <xf numFmtId="0" fontId="7" fillId="2" borderId="0" xfId="0" applyFont="1" applyFill="1" applyAlignment="1">
      <alignment vertical="top"/>
    </xf>
    <xf numFmtId="0" fontId="8" fillId="2" borderId="0" xfId="0" applyFont="1" applyFill="1"/>
    <xf numFmtId="0" fontId="7" fillId="2" borderId="0" xfId="0" applyFont="1" applyFill="1"/>
    <xf numFmtId="0" fontId="0" fillId="4" borderId="0" xfId="0" applyFill="1"/>
    <xf numFmtId="20" fontId="1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wrapText="1"/>
    </xf>
    <xf numFmtId="0" fontId="15" fillId="2" borderId="0" xfId="0" applyFont="1" applyFill="1" applyAlignment="1">
      <alignment vertical="center"/>
    </xf>
    <xf numFmtId="0" fontId="0" fillId="8" borderId="0" xfId="0" applyFill="1"/>
    <xf numFmtId="0" fontId="9" fillId="2" borderId="0" xfId="0" applyFont="1" applyFill="1"/>
    <xf numFmtId="0" fontId="18" fillId="2" borderId="0" xfId="0" applyFont="1" applyFill="1"/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7" borderId="0" xfId="0" applyFill="1"/>
    <xf numFmtId="0" fontId="24" fillId="8" borderId="0" xfId="0" applyFont="1" applyFill="1" applyAlignment="1">
      <alignment vertical="center"/>
    </xf>
    <xf numFmtId="0" fontId="16" fillId="10" borderId="0" xfId="0" applyFont="1" applyFill="1" applyAlignment="1">
      <alignment horizontal="center" vertical="center"/>
    </xf>
    <xf numFmtId="0" fontId="0" fillId="10" borderId="0" xfId="0" applyFill="1"/>
    <xf numFmtId="0" fontId="22" fillId="10" borderId="0" xfId="0" applyFont="1" applyFill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5" fillId="7" borderId="0" xfId="0" applyFont="1" applyFill="1" applyAlignment="1">
      <alignment vertical="center"/>
    </xf>
    <xf numFmtId="0" fontId="16" fillId="10" borderId="0" xfId="0" applyFont="1" applyFill="1" applyAlignment="1">
      <alignment vertical="center"/>
    </xf>
    <xf numFmtId="0" fontId="11" fillId="11" borderId="14" xfId="0" applyFont="1" applyFill="1" applyBorder="1" applyAlignment="1">
      <alignment horizontal="center" vertical="center"/>
    </xf>
    <xf numFmtId="14" fontId="11" fillId="11" borderId="14" xfId="0" applyNumberFormat="1" applyFont="1" applyFill="1" applyBorder="1" applyAlignment="1">
      <alignment horizontal="center" vertical="center"/>
    </xf>
    <xf numFmtId="20" fontId="11" fillId="11" borderId="14" xfId="0" applyNumberFormat="1" applyFont="1" applyFill="1" applyBorder="1" applyAlignment="1">
      <alignment horizontal="center" vertical="center"/>
    </xf>
    <xf numFmtId="165" fontId="11" fillId="11" borderId="14" xfId="0" applyNumberFormat="1" applyFont="1" applyFill="1" applyBorder="1" applyAlignment="1">
      <alignment horizontal="center" vertical="center"/>
    </xf>
    <xf numFmtId="165" fontId="10" fillId="7" borderId="0" xfId="0" applyNumberFormat="1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7" fillId="7" borderId="0" xfId="0" applyFont="1" applyFill="1"/>
    <xf numFmtId="46" fontId="11" fillId="7" borderId="14" xfId="0" applyNumberFormat="1" applyFont="1" applyFill="1" applyBorder="1" applyAlignment="1">
      <alignment horizontal="center"/>
    </xf>
    <xf numFmtId="46" fontId="11" fillId="11" borderId="14" xfId="0" applyNumberFormat="1" applyFont="1" applyFill="1" applyBorder="1" applyAlignment="1">
      <alignment horizontal="center"/>
    </xf>
    <xf numFmtId="46" fontId="10" fillId="12" borderId="14" xfId="0" applyNumberFormat="1" applyFont="1" applyFill="1" applyBorder="1" applyAlignment="1">
      <alignment horizontal="center" vertical="center"/>
    </xf>
    <xf numFmtId="46" fontId="0" fillId="12" borderId="14" xfId="0" applyNumberFormat="1" applyFill="1" applyBorder="1"/>
    <xf numFmtId="0" fontId="25" fillId="9" borderId="14" xfId="0" applyFont="1" applyFill="1" applyBorder="1" applyAlignment="1">
      <alignment horizontal="left" indent="1"/>
    </xf>
    <xf numFmtId="0" fontId="27" fillId="2" borderId="0" xfId="0" applyFont="1" applyFill="1"/>
    <xf numFmtId="0" fontId="0" fillId="2" borderId="18" xfId="0" applyFill="1" applyBorder="1"/>
    <xf numFmtId="0" fontId="28" fillId="13" borderId="17" xfId="0" applyFont="1" applyFill="1" applyBorder="1" applyAlignment="1">
      <alignment horizontal="center" vertical="center"/>
    </xf>
    <xf numFmtId="0" fontId="29" fillId="2" borderId="0" xfId="0" applyFont="1" applyFill="1" applyAlignment="1"/>
    <xf numFmtId="0" fontId="25" fillId="9" borderId="14" xfId="0" applyFont="1" applyFill="1" applyBorder="1" applyAlignment="1">
      <alignment horizontal="center"/>
    </xf>
    <xf numFmtId="0" fontId="16" fillId="2" borderId="0" xfId="0" applyFont="1" applyFill="1" applyAlignment="1">
      <alignment vertical="center"/>
    </xf>
    <xf numFmtId="1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/>
    <xf numFmtId="0" fontId="11" fillId="4" borderId="1" xfId="0" applyNumberFormat="1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34" fillId="4" borderId="1" xfId="0" applyNumberFormat="1" applyFont="1" applyFill="1" applyBorder="1" applyAlignment="1" applyProtection="1">
      <alignment horizontal="center" vertical="center"/>
    </xf>
    <xf numFmtId="0" fontId="33" fillId="2" borderId="0" xfId="0" applyFont="1" applyFill="1"/>
    <xf numFmtId="0" fontId="35" fillId="14" borderId="25" xfId="0" applyFont="1" applyFill="1" applyBorder="1" applyAlignment="1">
      <alignment horizontal="center" vertical="center"/>
    </xf>
    <xf numFmtId="0" fontId="15" fillId="14" borderId="26" xfId="0" applyFont="1" applyFill="1" applyBorder="1" applyAlignment="1">
      <alignment vertical="center"/>
    </xf>
    <xf numFmtId="0" fontId="37" fillId="2" borderId="0" xfId="0" applyFont="1" applyFill="1"/>
    <xf numFmtId="0" fontId="0" fillId="7" borderId="0" xfId="0" quotePrefix="1" applyFill="1"/>
    <xf numFmtId="0" fontId="0" fillId="2" borderId="0" xfId="0" quotePrefix="1" applyFill="1"/>
    <xf numFmtId="165" fontId="11" fillId="2" borderId="0" xfId="0" applyNumberFormat="1" applyFont="1" applyFill="1" applyAlignment="1">
      <alignment horizontal="center" vertical="center"/>
    </xf>
    <xf numFmtId="0" fontId="23" fillId="2" borderId="0" xfId="0" applyFont="1" applyFill="1"/>
    <xf numFmtId="9" fontId="11" fillId="11" borderId="14" xfId="0" applyNumberFormat="1" applyFont="1" applyFill="1" applyBorder="1" applyAlignment="1">
      <alignment horizontal="center" vertical="center"/>
    </xf>
    <xf numFmtId="0" fontId="0" fillId="15" borderId="0" xfId="0" applyFill="1"/>
    <xf numFmtId="0" fontId="2" fillId="2" borderId="27" xfId="0" applyFont="1" applyFill="1" applyBorder="1" applyAlignment="1">
      <alignment vertical="top"/>
    </xf>
    <xf numFmtId="0" fontId="0" fillId="2" borderId="27" xfId="0" applyFill="1" applyBorder="1"/>
    <xf numFmtId="0" fontId="0" fillId="2" borderId="31" xfId="0" applyFill="1" applyBorder="1"/>
    <xf numFmtId="0" fontId="0" fillId="7" borderId="0" xfId="0" applyFill="1" applyAlignment="1">
      <alignment horizontal="center"/>
    </xf>
    <xf numFmtId="0" fontId="0" fillId="7" borderId="0" xfId="0" applyFill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4" xfId="0" applyFill="1" applyBorder="1"/>
    <xf numFmtId="0" fontId="0" fillId="8" borderId="0" xfId="0" applyFill="1" applyAlignment="1">
      <alignment horizontal="center"/>
    </xf>
    <xf numFmtId="9" fontId="0" fillId="7" borderId="14" xfId="0" applyNumberFormat="1" applyFill="1" applyBorder="1" applyAlignment="1">
      <alignment horizontal="center"/>
    </xf>
    <xf numFmtId="0" fontId="0" fillId="2" borderId="46" xfId="0" applyFill="1" applyBorder="1"/>
    <xf numFmtId="0" fontId="43" fillId="11" borderId="0" xfId="0" applyFont="1" applyFill="1" applyAlignment="1">
      <alignment vertical="center"/>
    </xf>
    <xf numFmtId="0" fontId="15" fillId="11" borderId="0" xfId="0" applyFont="1" applyFill="1" applyAlignment="1">
      <alignment vertical="center"/>
    </xf>
    <xf numFmtId="0" fontId="0" fillId="11" borderId="0" xfId="0" applyFill="1"/>
    <xf numFmtId="0" fontId="46" fillId="2" borderId="0" xfId="0" applyFont="1" applyFill="1"/>
    <xf numFmtId="164" fontId="31" fillId="2" borderId="0" xfId="0" applyNumberFormat="1" applyFont="1" applyFill="1" applyBorder="1" applyAlignment="1">
      <alignment vertical="center"/>
    </xf>
    <xf numFmtId="0" fontId="0" fillId="2" borderId="49" xfId="0" applyFill="1" applyBorder="1"/>
    <xf numFmtId="0" fontId="11" fillId="4" borderId="36" xfId="0" applyFont="1" applyFill="1" applyBorder="1" applyAlignment="1" applyProtection="1">
      <alignment horizontal="center" vertical="center"/>
      <protection locked="0"/>
    </xf>
    <xf numFmtId="0" fontId="0" fillId="2" borderId="29" xfId="0" applyFill="1" applyBorder="1"/>
    <xf numFmtId="0" fontId="30" fillId="2" borderId="0" xfId="0" applyFont="1" applyFill="1"/>
    <xf numFmtId="0" fontId="40" fillId="2" borderId="0" xfId="0" applyFont="1" applyFill="1" applyAlignment="1">
      <alignment vertical="top" wrapText="1"/>
    </xf>
    <xf numFmtId="20" fontId="13" fillId="2" borderId="8" xfId="0" applyNumberFormat="1" applyFont="1" applyFill="1" applyBorder="1" applyAlignment="1">
      <alignment horizontal="center" vertical="center"/>
    </xf>
    <xf numFmtId="0" fontId="0" fillId="4" borderId="8" xfId="0" applyFill="1" applyBorder="1"/>
    <xf numFmtId="0" fontId="0" fillId="2" borderId="35" xfId="0" applyFill="1" applyBorder="1"/>
    <xf numFmtId="0" fontId="16" fillId="5" borderId="0" xfId="0" applyFont="1" applyFill="1" applyAlignment="1">
      <alignment horizontal="center" vertical="center"/>
    </xf>
    <xf numFmtId="0" fontId="11" fillId="4" borderId="10" xfId="0" applyNumberFormat="1" applyFont="1" applyFill="1" applyBorder="1" applyAlignment="1" applyProtection="1">
      <alignment horizontal="center" vertical="center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0" fillId="17" borderId="0" xfId="0" applyFill="1"/>
    <xf numFmtId="0" fontId="42" fillId="17" borderId="0" xfId="0" applyFont="1" applyFill="1" applyAlignment="1">
      <alignment horizontal="left" vertical="center"/>
    </xf>
    <xf numFmtId="0" fontId="23" fillId="17" borderId="0" xfId="0" applyFont="1" applyFill="1" applyBorder="1"/>
    <xf numFmtId="0" fontId="23" fillId="17" borderId="0" xfId="0" applyFont="1" applyFill="1"/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0" fontId="0" fillId="2" borderId="38" xfId="0" applyFill="1" applyBorder="1"/>
    <xf numFmtId="164" fontId="11" fillId="7" borderId="42" xfId="0" applyNumberFormat="1" applyFont="1" applyFill="1" applyBorder="1" applyAlignment="1">
      <alignment horizontal="center" vertical="center"/>
    </xf>
    <xf numFmtId="164" fontId="11" fillId="7" borderId="62" xfId="0" applyNumberFormat="1" applyFont="1" applyFill="1" applyBorder="1" applyAlignment="1">
      <alignment horizontal="center" vertical="center"/>
    </xf>
    <xf numFmtId="164" fontId="11" fillId="7" borderId="65" xfId="0" applyNumberFormat="1" applyFont="1" applyFill="1" applyBorder="1" applyAlignment="1">
      <alignment horizontal="center" vertical="center"/>
    </xf>
    <xf numFmtId="164" fontId="11" fillId="7" borderId="66" xfId="0" applyNumberFormat="1" applyFont="1" applyFill="1" applyBorder="1" applyAlignment="1">
      <alignment horizontal="center" vertical="center"/>
    </xf>
    <xf numFmtId="164" fontId="11" fillId="7" borderId="63" xfId="0" applyNumberFormat="1" applyFont="1" applyFill="1" applyBorder="1" applyAlignment="1">
      <alignment horizontal="center" vertical="center"/>
    </xf>
    <xf numFmtId="164" fontId="11" fillId="7" borderId="39" xfId="0" applyNumberFormat="1" applyFont="1" applyFill="1" applyBorder="1" applyAlignment="1">
      <alignment horizontal="center" vertical="center"/>
    </xf>
    <xf numFmtId="164" fontId="11" fillId="7" borderId="28" xfId="0" applyNumberFormat="1" applyFont="1" applyFill="1" applyBorder="1" applyAlignment="1">
      <alignment horizontal="center" vertical="center"/>
    </xf>
    <xf numFmtId="0" fontId="0" fillId="2" borderId="69" xfId="0" applyFill="1" applyBorder="1"/>
    <xf numFmtId="0" fontId="0" fillId="2" borderId="71" xfId="0" applyFill="1" applyBorder="1"/>
    <xf numFmtId="0" fontId="12" fillId="18" borderId="0" xfId="0" applyFont="1" applyFill="1" applyBorder="1" applyAlignment="1">
      <alignment horizontal="center" vertical="center"/>
    </xf>
    <xf numFmtId="0" fontId="12" fillId="18" borderId="68" xfId="0" applyFont="1" applyFill="1" applyBorder="1" applyAlignment="1">
      <alignment horizontal="center" vertical="center"/>
    </xf>
    <xf numFmtId="0" fontId="0" fillId="2" borderId="75" xfId="0" applyFill="1" applyBorder="1"/>
    <xf numFmtId="0" fontId="51" fillId="2" borderId="0" xfId="0" applyFont="1" applyFill="1"/>
    <xf numFmtId="166" fontId="23" fillId="0" borderId="19" xfId="0" applyNumberFormat="1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left" vertical="center" indent="1"/>
      <protection locked="0"/>
    </xf>
    <xf numFmtId="0" fontId="23" fillId="0" borderId="1" xfId="0" applyFont="1" applyFill="1" applyBorder="1" applyAlignment="1" applyProtection="1">
      <alignment horizontal="left" vertical="center" indent="1"/>
      <protection locked="0"/>
    </xf>
    <xf numFmtId="166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2" xfId="0" applyFont="1" applyFill="1" applyBorder="1" applyAlignment="1" applyProtection="1">
      <alignment horizontal="left" vertical="center" indent="1"/>
      <protection locked="0"/>
    </xf>
    <xf numFmtId="167" fontId="38" fillId="0" borderId="9" xfId="0" applyNumberFormat="1" applyFont="1" applyFill="1" applyBorder="1" applyAlignment="1" applyProtection="1">
      <alignment horizontal="center" vertical="center"/>
      <protection locked="0"/>
    </xf>
    <xf numFmtId="0" fontId="50" fillId="20" borderId="40" xfId="0" applyFont="1" applyFill="1" applyBorder="1" applyAlignment="1">
      <alignment horizontal="center" vertical="center"/>
    </xf>
    <xf numFmtId="0" fontId="50" fillId="20" borderId="41" xfId="0" applyFont="1" applyFill="1" applyBorder="1" applyAlignment="1">
      <alignment horizontal="center" vertical="center"/>
    </xf>
    <xf numFmtId="0" fontId="0" fillId="2" borderId="76" xfId="0" applyFill="1" applyBorder="1"/>
    <xf numFmtId="0" fontId="0" fillId="2" borderId="79" xfId="0" applyFill="1" applyBorder="1"/>
    <xf numFmtId="14" fontId="41" fillId="2" borderId="81" xfId="0" applyNumberFormat="1" applyFont="1" applyFill="1" applyBorder="1" applyAlignment="1">
      <alignment horizontal="left"/>
    </xf>
    <xf numFmtId="0" fontId="0" fillId="2" borderId="81" xfId="0" applyFill="1" applyBorder="1"/>
    <xf numFmtId="0" fontId="0" fillId="2" borderId="81" xfId="0" applyFill="1" applyBorder="1" applyAlignment="1">
      <alignment vertical="center"/>
    </xf>
    <xf numFmtId="0" fontId="1" fillId="6" borderId="62" xfId="0" applyFont="1" applyFill="1" applyBorder="1" applyAlignment="1">
      <alignment horizontal="center" vertical="center"/>
    </xf>
    <xf numFmtId="0" fontId="1" fillId="6" borderId="80" xfId="0" applyFont="1" applyFill="1" applyBorder="1" applyAlignment="1">
      <alignment horizontal="center" vertical="center"/>
    </xf>
    <xf numFmtId="0" fontId="15" fillId="2" borderId="0" xfId="0" applyFont="1" applyFill="1"/>
    <xf numFmtId="0" fontId="23" fillId="2" borderId="49" xfId="0" applyFont="1" applyFill="1" applyBorder="1"/>
    <xf numFmtId="0" fontId="11" fillId="11" borderId="21" xfId="0" applyFont="1" applyFill="1" applyBorder="1" applyAlignment="1">
      <alignment vertical="center"/>
    </xf>
    <xf numFmtId="0" fontId="11" fillId="11" borderId="22" xfId="0" applyFont="1" applyFill="1" applyBorder="1" applyAlignment="1">
      <alignment vertical="center"/>
    </xf>
    <xf numFmtId="0" fontId="15" fillId="14" borderId="83" xfId="0" applyFont="1" applyFill="1" applyBorder="1" applyAlignment="1">
      <alignment vertical="center"/>
    </xf>
    <xf numFmtId="0" fontId="55" fillId="3" borderId="86" xfId="0" applyFont="1" applyFill="1" applyBorder="1" applyAlignment="1">
      <alignment horizontal="right" vertical="center" indent="1"/>
    </xf>
    <xf numFmtId="0" fontId="55" fillId="15" borderId="84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49" xfId="0" applyFont="1" applyFill="1" applyBorder="1"/>
    <xf numFmtId="0" fontId="0" fillId="2" borderId="46" xfId="0" applyFont="1" applyFill="1" applyBorder="1"/>
    <xf numFmtId="0" fontId="0" fillId="2" borderId="72" xfId="0" applyFont="1" applyFill="1" applyBorder="1"/>
    <xf numFmtId="0" fontId="0" fillId="2" borderId="35" xfId="0" applyFont="1" applyFill="1" applyBorder="1"/>
    <xf numFmtId="0" fontId="23" fillId="2" borderId="46" xfId="0" applyFont="1" applyFill="1" applyBorder="1"/>
    <xf numFmtId="0" fontId="17" fillId="18" borderId="68" xfId="0" applyFont="1" applyFill="1" applyBorder="1" applyAlignment="1">
      <alignment horizontal="center" vertical="center"/>
    </xf>
    <xf numFmtId="0" fontId="23" fillId="2" borderId="72" xfId="0" applyFont="1" applyFill="1" applyBorder="1"/>
    <xf numFmtId="0" fontId="59" fillId="2" borderId="0" xfId="0" applyFont="1" applyFill="1"/>
    <xf numFmtId="0" fontId="29" fillId="16" borderId="63" xfId="0" applyFont="1" applyFill="1" applyBorder="1" applyAlignment="1" applyProtection="1">
      <alignment horizontal="center" vertical="center" wrapText="1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 applyProtection="1">
      <alignment horizontal="center" vertical="center" wrapText="1"/>
      <protection locked="0"/>
    </xf>
    <xf numFmtId="0" fontId="29" fillId="16" borderId="75" xfId="0" applyFont="1" applyFill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0" fontId="29" fillId="16" borderId="28" xfId="0" applyFont="1" applyFill="1" applyBorder="1" applyAlignment="1" applyProtection="1">
      <alignment horizontal="center" vertical="center" wrapText="1"/>
      <protection locked="0"/>
    </xf>
    <xf numFmtId="0" fontId="29" fillId="16" borderId="88" xfId="0" applyFont="1" applyFill="1" applyBorder="1" applyAlignment="1" applyProtection="1">
      <alignment horizontal="center" vertical="center" wrapText="1"/>
      <protection locked="0"/>
    </xf>
    <xf numFmtId="0" fontId="29" fillId="16" borderId="65" xfId="0" applyFont="1" applyFill="1" applyBorder="1" applyAlignment="1" applyProtection="1">
      <alignment horizontal="center" vertical="center" wrapText="1"/>
      <protection locked="0"/>
    </xf>
    <xf numFmtId="0" fontId="29" fillId="16" borderId="73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Protection="1"/>
    <xf numFmtId="0" fontId="60" fillId="2" borderId="81" xfId="0" applyFont="1" applyFill="1" applyBorder="1" applyAlignment="1">
      <alignment horizontal="right" vertical="center"/>
    </xf>
    <xf numFmtId="0" fontId="23" fillId="0" borderId="9" xfId="0" applyFont="1" applyFill="1" applyBorder="1" applyAlignment="1" applyProtection="1">
      <alignment horizontal="left" vertical="center" indent="1"/>
      <protection locked="0"/>
    </xf>
    <xf numFmtId="0" fontId="12" fillId="6" borderId="39" xfId="0" applyFont="1" applyFill="1" applyBorder="1" applyAlignment="1">
      <alignment horizontal="center" vertical="center"/>
    </xf>
    <xf numFmtId="0" fontId="34" fillId="4" borderId="90" xfId="0" applyNumberFormat="1" applyFont="1" applyFill="1" applyBorder="1" applyAlignment="1" applyProtection="1">
      <alignment horizontal="center" vertical="center"/>
    </xf>
    <xf numFmtId="0" fontId="0" fillId="2" borderId="91" xfId="0" applyFill="1" applyBorder="1"/>
    <xf numFmtId="0" fontId="0" fillId="2" borderId="93" xfId="0" applyFill="1" applyBorder="1"/>
    <xf numFmtId="0" fontId="0" fillId="2" borderId="92" xfId="0" applyFill="1" applyBorder="1"/>
    <xf numFmtId="0" fontId="0" fillId="2" borderId="94" xfId="0" applyFill="1" applyBorder="1"/>
    <xf numFmtId="0" fontId="0" fillId="2" borderId="95" xfId="0" applyFill="1" applyBorder="1"/>
    <xf numFmtId="0" fontId="0" fillId="2" borderId="20" xfId="0" applyFill="1" applyBorder="1"/>
    <xf numFmtId="9" fontId="10" fillId="7" borderId="36" xfId="0" applyNumberFormat="1" applyFont="1" applyFill="1" applyBorder="1" applyAlignment="1" applyProtection="1">
      <alignment horizontal="center" vertical="center"/>
    </xf>
    <xf numFmtId="9" fontId="10" fillId="7" borderId="1" xfId="0" applyNumberFormat="1" applyFont="1" applyFill="1" applyBorder="1" applyAlignment="1" applyProtection="1">
      <alignment horizontal="center" vertical="center"/>
    </xf>
    <xf numFmtId="9" fontId="10" fillId="7" borderId="10" xfId="0" applyNumberFormat="1" applyFont="1" applyFill="1" applyBorder="1" applyAlignment="1" applyProtection="1">
      <alignment horizontal="center" vertical="center"/>
    </xf>
    <xf numFmtId="0" fontId="63" fillId="2" borderId="0" xfId="0" applyFont="1" applyFill="1" applyBorder="1" applyAlignment="1">
      <alignment horizontal="center" vertical="center"/>
    </xf>
    <xf numFmtId="0" fontId="63" fillId="2" borderId="0" xfId="0" applyFont="1" applyFill="1" applyAlignment="1">
      <alignment horizontal="center" vertical="center"/>
    </xf>
    <xf numFmtId="164" fontId="63" fillId="2" borderId="0" xfId="0" applyNumberFormat="1" applyFont="1" applyFill="1" applyAlignment="1">
      <alignment horizontal="center" vertical="center"/>
    </xf>
    <xf numFmtId="167" fontId="38" fillId="0" borderId="19" xfId="0" applyNumberFormat="1" applyFont="1" applyFill="1" applyBorder="1" applyAlignment="1" applyProtection="1">
      <alignment horizontal="center" vertical="center"/>
      <protection locked="0"/>
    </xf>
    <xf numFmtId="0" fontId="53" fillId="4" borderId="5" xfId="0" applyFont="1" applyFill="1" applyBorder="1" applyAlignment="1" applyProtection="1">
      <alignment horizontal="center" vertical="center"/>
      <protection locked="0"/>
    </xf>
    <xf numFmtId="0" fontId="53" fillId="4" borderId="4" xfId="0" applyFont="1" applyFill="1" applyBorder="1" applyAlignment="1" applyProtection="1">
      <alignment horizontal="center" vertical="center"/>
      <protection locked="0"/>
    </xf>
    <xf numFmtId="0" fontId="0" fillId="15" borderId="0" xfId="0" applyFill="1" applyAlignment="1"/>
    <xf numFmtId="0" fontId="7" fillId="2" borderId="0" xfId="0" applyFont="1" applyFill="1" applyAlignment="1"/>
    <xf numFmtId="0" fontId="0" fillId="2" borderId="0" xfId="0" applyFill="1" applyAlignment="1"/>
    <xf numFmtId="0" fontId="54" fillId="21" borderId="100" xfId="0" applyFont="1" applyFill="1" applyBorder="1" applyAlignment="1">
      <alignment horizontal="center" vertical="center"/>
    </xf>
    <xf numFmtId="0" fontId="54" fillId="21" borderId="98" xfId="0" applyFont="1" applyFill="1" applyBorder="1" applyAlignment="1">
      <alignment horizontal="center" vertical="center"/>
    </xf>
    <xf numFmtId="0" fontId="54" fillId="21" borderId="99" xfId="0" applyFont="1" applyFill="1" applyBorder="1" applyAlignment="1">
      <alignment horizontal="center" vertical="center"/>
    </xf>
    <xf numFmtId="0" fontId="54" fillId="21" borderId="8" xfId="0" applyFont="1" applyFill="1" applyBorder="1" applyAlignment="1">
      <alignment horizontal="center" vertical="center"/>
    </xf>
    <xf numFmtId="0" fontId="14" fillId="21" borderId="0" xfId="0" applyFont="1" applyFill="1" applyBorder="1" applyAlignment="1">
      <alignment horizontal="center" vertical="center"/>
    </xf>
    <xf numFmtId="0" fontId="14" fillId="21" borderId="101" xfId="0" applyFont="1" applyFill="1" applyBorder="1" applyAlignment="1">
      <alignment horizontal="center" vertical="center"/>
    </xf>
    <xf numFmtId="0" fontId="64" fillId="2" borderId="0" xfId="0" applyFont="1" applyFill="1"/>
    <xf numFmtId="0" fontId="0" fillId="4" borderId="0" xfId="0" applyFill="1" applyBorder="1"/>
    <xf numFmtId="9" fontId="23" fillId="0" borderId="19" xfId="0" applyNumberFormat="1" applyFont="1" applyFill="1" applyBorder="1" applyAlignment="1">
      <alignment horizontal="center" vertical="center"/>
    </xf>
    <xf numFmtId="9" fontId="53" fillId="0" borderId="1" xfId="0" applyNumberFormat="1" applyFont="1" applyFill="1" applyBorder="1" applyAlignment="1">
      <alignment horizontal="center" vertical="center"/>
    </xf>
    <xf numFmtId="9" fontId="23" fillId="0" borderId="1" xfId="0" applyNumberFormat="1" applyFont="1" applyFill="1" applyBorder="1" applyAlignment="1">
      <alignment horizontal="center" vertical="center"/>
    </xf>
    <xf numFmtId="0" fontId="65" fillId="2" borderId="0" xfId="0" applyFont="1" applyFill="1"/>
    <xf numFmtId="0" fontId="0" fillId="2" borderId="104" xfId="0" applyFill="1" applyBorder="1"/>
    <xf numFmtId="0" fontId="0" fillId="2" borderId="105" xfId="0" applyFill="1" applyBorder="1"/>
    <xf numFmtId="14" fontId="47" fillId="2" borderId="27" xfId="0" applyNumberFormat="1" applyFont="1" applyFill="1" applyBorder="1" applyAlignment="1">
      <alignment horizontal="left"/>
    </xf>
    <xf numFmtId="0" fontId="15" fillId="14" borderId="108" xfId="0" applyFont="1" applyFill="1" applyBorder="1" applyAlignment="1">
      <alignment horizontal="center" vertical="center" wrapText="1"/>
    </xf>
    <xf numFmtId="0" fontId="23" fillId="2" borderId="0" xfId="0" applyFont="1" applyFill="1" applyBorder="1"/>
    <xf numFmtId="0" fontId="56" fillId="4" borderId="113" xfId="0" applyFont="1" applyFill="1" applyBorder="1" applyAlignment="1" applyProtection="1">
      <alignment horizontal="left" vertical="center"/>
      <protection locked="0"/>
    </xf>
    <xf numFmtId="0" fontId="4" fillId="4" borderId="114" xfId="0" applyFont="1" applyFill="1" applyBorder="1" applyAlignment="1" applyProtection="1">
      <alignment horizontal="left" vertical="center" wrapText="1" indent="1"/>
      <protection locked="0"/>
    </xf>
    <xf numFmtId="0" fontId="23" fillId="4" borderId="115" xfId="0" applyFont="1" applyFill="1" applyBorder="1" applyAlignment="1" applyProtection="1">
      <alignment horizontal="left" vertical="center" wrapText="1" indent="1"/>
      <protection locked="0"/>
    </xf>
    <xf numFmtId="0" fontId="0" fillId="2" borderId="116" xfId="0" applyFill="1" applyBorder="1"/>
    <xf numFmtId="0" fontId="23" fillId="4" borderId="126" xfId="0" applyFont="1" applyFill="1" applyBorder="1" applyAlignment="1" applyProtection="1">
      <alignment horizontal="left" vertical="center" wrapText="1" indent="1"/>
      <protection locked="0"/>
    </xf>
    <xf numFmtId="0" fontId="0" fillId="2" borderId="92" xfId="0" applyFill="1" applyBorder="1" applyProtection="1">
      <protection locked="0"/>
    </xf>
    <xf numFmtId="16" fontId="23" fillId="4" borderId="117" xfId="0" applyNumberFormat="1" applyFont="1" applyFill="1" applyBorder="1" applyAlignment="1" applyProtection="1">
      <alignment horizontal="center" vertical="center"/>
      <protection locked="0"/>
    </xf>
    <xf numFmtId="16" fontId="23" fillId="4" borderId="118" xfId="0" applyNumberFormat="1" applyFont="1" applyFill="1" applyBorder="1" applyAlignment="1" applyProtection="1">
      <alignment horizontal="center" vertical="center"/>
      <protection locked="0"/>
    </xf>
    <xf numFmtId="16" fontId="23" fillId="4" borderId="120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horizontal="left"/>
      <protection locked="0"/>
    </xf>
    <xf numFmtId="0" fontId="0" fillId="2" borderId="127" xfId="0" applyFill="1" applyBorder="1" applyProtection="1">
      <protection locked="0"/>
    </xf>
    <xf numFmtId="0" fontId="23" fillId="4" borderId="119" xfId="0" applyFont="1" applyFill="1" applyBorder="1" applyAlignment="1" applyProtection="1">
      <alignment horizontal="center" vertical="center"/>
      <protection locked="0"/>
    </xf>
    <xf numFmtId="0" fontId="0" fillId="2" borderId="133" xfId="0" applyFill="1" applyBorder="1"/>
    <xf numFmtId="0" fontId="3" fillId="15" borderId="0" xfId="0" applyFont="1" applyFill="1" applyAlignment="1">
      <alignment vertical="center"/>
    </xf>
    <xf numFmtId="0" fontId="0" fillId="2" borderId="50" xfId="0" applyFill="1" applyBorder="1"/>
    <xf numFmtId="0" fontId="0" fillId="2" borderId="32" xfId="0" applyFill="1" applyBorder="1"/>
    <xf numFmtId="0" fontId="0" fillId="2" borderId="136" xfId="0" applyFill="1" applyBorder="1"/>
    <xf numFmtId="0" fontId="6" fillId="15" borderId="55" xfId="0" applyFont="1" applyFill="1" applyBorder="1" applyAlignment="1">
      <alignment horizontal="center" vertical="center"/>
    </xf>
    <xf numFmtId="0" fontId="6" fillId="15" borderId="137" xfId="0" applyFont="1" applyFill="1" applyBorder="1" applyAlignment="1">
      <alignment horizontal="center" vertical="center"/>
    </xf>
    <xf numFmtId="0" fontId="6" fillId="15" borderId="39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vertical="top"/>
    </xf>
    <xf numFmtId="16" fontId="23" fillId="4" borderId="128" xfId="0" applyNumberFormat="1" applyFont="1" applyFill="1" applyBorder="1" applyAlignment="1" applyProtection="1">
      <alignment horizontal="center" vertical="center"/>
      <protection locked="0"/>
    </xf>
    <xf numFmtId="0" fontId="12" fillId="15" borderId="65" xfId="0" applyFont="1" applyFill="1" applyBorder="1" applyAlignment="1">
      <alignment horizontal="center" vertical="center"/>
    </xf>
    <xf numFmtId="0" fontId="12" fillId="15" borderId="42" xfId="0" applyFont="1" applyFill="1" applyBorder="1" applyAlignment="1">
      <alignment horizontal="center" vertical="center"/>
    </xf>
    <xf numFmtId="0" fontId="12" fillId="15" borderId="13" xfId="0" applyFont="1" applyFill="1" applyBorder="1" applyAlignment="1">
      <alignment horizontal="center" vertical="center"/>
    </xf>
    <xf numFmtId="0" fontId="12" fillId="15" borderId="67" xfId="0" applyFont="1" applyFill="1" applyBorder="1" applyAlignment="1">
      <alignment horizontal="center" vertical="center"/>
    </xf>
    <xf numFmtId="0" fontId="12" fillId="15" borderId="74" xfId="0" applyFont="1" applyFill="1" applyBorder="1" applyAlignment="1">
      <alignment horizontal="center" vertical="center"/>
    </xf>
    <xf numFmtId="0" fontId="6" fillId="15" borderId="65" xfId="0" applyFont="1" applyFill="1" applyBorder="1" applyAlignment="1">
      <alignment horizontal="center" vertical="center"/>
    </xf>
    <xf numFmtId="0" fontId="6" fillId="15" borderId="65" xfId="0" applyFont="1" applyFill="1" applyBorder="1" applyAlignment="1">
      <alignment horizontal="center" vertical="center" wrapText="1"/>
    </xf>
    <xf numFmtId="0" fontId="6" fillId="15" borderId="42" xfId="0" applyFont="1" applyFill="1" applyBorder="1" applyAlignment="1">
      <alignment horizontal="center" vertical="center" wrapText="1"/>
    </xf>
    <xf numFmtId="0" fontId="6" fillId="15" borderId="66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15" borderId="0" xfId="0" applyFill="1" applyAlignment="1">
      <alignment horizontal="center"/>
    </xf>
    <xf numFmtId="0" fontId="1" fillId="15" borderId="28" xfId="0" applyFont="1" applyFill="1" applyBorder="1" applyAlignment="1">
      <alignment horizontal="center" vertical="center"/>
    </xf>
    <xf numFmtId="0" fontId="1" fillId="15" borderId="39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6" fillId="15" borderId="0" xfId="0" applyFont="1" applyFill="1" applyAlignment="1">
      <alignment horizontal="center" vertical="center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left" vertical="center" wrapText="1"/>
    </xf>
    <xf numFmtId="0" fontId="6" fillId="15" borderId="13" xfId="0" applyFont="1" applyFill="1" applyBorder="1" applyAlignment="1">
      <alignment horizontal="left" vertical="center"/>
    </xf>
    <xf numFmtId="0" fontId="6" fillId="15" borderId="0" xfId="0" applyFont="1" applyFill="1" applyAlignment="1">
      <alignment horizontal="left" vertical="center" indent="1"/>
    </xf>
    <xf numFmtId="0" fontId="0" fillId="15" borderId="89" xfId="0" applyFill="1" applyBorder="1"/>
    <xf numFmtId="0" fontId="0" fillId="15" borderId="89" xfId="0" applyFill="1" applyBorder="1" applyAlignment="1">
      <alignment wrapText="1"/>
    </xf>
    <xf numFmtId="0" fontId="17" fillId="15" borderId="47" xfId="0" applyFont="1" applyFill="1" applyBorder="1" applyAlignment="1">
      <alignment horizontal="center" vertical="center"/>
    </xf>
    <xf numFmtId="0" fontId="56" fillId="2" borderId="0" xfId="0" applyFont="1" applyFill="1" applyAlignment="1" applyProtection="1">
      <alignment horizontal="left" vertical="center"/>
      <protection locked="0"/>
    </xf>
    <xf numFmtId="0" fontId="56" fillId="4" borderId="107" xfId="0" applyFont="1" applyFill="1" applyBorder="1" applyAlignment="1" applyProtection="1">
      <alignment horizontal="left" vertical="center"/>
      <protection locked="0"/>
    </xf>
    <xf numFmtId="0" fontId="56" fillId="4" borderId="125" xfId="0" applyFont="1" applyFill="1" applyBorder="1" applyAlignment="1" applyProtection="1">
      <alignment horizontal="left" vertical="center"/>
      <protection locked="0"/>
    </xf>
    <xf numFmtId="0" fontId="1" fillId="15" borderId="62" xfId="0" applyFont="1" applyFill="1" applyBorder="1" applyAlignment="1">
      <alignment horizontal="center" vertical="center"/>
    </xf>
    <xf numFmtId="0" fontId="1" fillId="15" borderId="139" xfId="0" applyFont="1" applyFill="1" applyBorder="1" applyAlignment="1">
      <alignment horizontal="center" vertical="center"/>
    </xf>
    <xf numFmtId="0" fontId="6" fillId="15" borderId="44" xfId="0" applyFont="1" applyFill="1" applyBorder="1" applyAlignment="1">
      <alignment horizontal="center" vertical="center"/>
    </xf>
    <xf numFmtId="0" fontId="6" fillId="15" borderId="37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 vertical="center"/>
    </xf>
    <xf numFmtId="0" fontId="6" fillId="15" borderId="97" xfId="0" applyFont="1" applyFill="1" applyBorder="1" applyAlignment="1">
      <alignment horizontal="center" vertical="center" wrapText="1"/>
    </xf>
    <xf numFmtId="0" fontId="6" fillId="15" borderId="135" xfId="0" applyFont="1" applyFill="1" applyBorder="1" applyAlignment="1">
      <alignment horizontal="center" vertical="center"/>
    </xf>
    <xf numFmtId="0" fontId="6" fillId="15" borderId="141" xfId="0" applyFont="1" applyFill="1" applyBorder="1" applyAlignment="1">
      <alignment horizontal="center" vertical="center"/>
    </xf>
    <xf numFmtId="0" fontId="6" fillId="15" borderId="141" xfId="0" applyFont="1" applyFill="1" applyBorder="1" applyAlignment="1">
      <alignment horizontal="left" vertical="center"/>
    </xf>
    <xf numFmtId="0" fontId="6" fillId="15" borderId="140" xfId="0" applyFont="1" applyFill="1" applyBorder="1" applyAlignment="1">
      <alignment horizontal="center" vertical="center"/>
    </xf>
    <xf numFmtId="0" fontId="6" fillId="15" borderId="142" xfId="0" applyFont="1" applyFill="1" applyBorder="1" applyAlignment="1">
      <alignment horizontal="center" vertical="center"/>
    </xf>
    <xf numFmtId="0" fontId="1" fillId="15" borderId="48" xfId="0" applyFont="1" applyFill="1" applyBorder="1" applyAlignment="1">
      <alignment horizontal="center" vertical="center"/>
    </xf>
    <xf numFmtId="0" fontId="17" fillId="15" borderId="58" xfId="0" applyFont="1" applyFill="1" applyBorder="1" applyAlignment="1">
      <alignment horizontal="right" vertical="center" indent="1"/>
    </xf>
    <xf numFmtId="0" fontId="12" fillId="15" borderId="143" xfId="0" applyFont="1" applyFill="1" applyBorder="1" applyAlignment="1">
      <alignment horizontal="center" vertical="center"/>
    </xf>
    <xf numFmtId="0" fontId="12" fillId="15" borderId="144" xfId="0" applyFont="1" applyFill="1" applyBorder="1" applyAlignment="1">
      <alignment horizontal="center" vertical="center"/>
    </xf>
    <xf numFmtId="0" fontId="12" fillId="15" borderId="140" xfId="0" applyFont="1" applyFill="1" applyBorder="1" applyAlignment="1">
      <alignment horizontal="center" vertical="center"/>
    </xf>
    <xf numFmtId="0" fontId="12" fillId="15" borderId="145" xfId="0" applyFont="1" applyFill="1" applyBorder="1" applyAlignment="1">
      <alignment horizontal="center" vertical="center"/>
    </xf>
    <xf numFmtId="0" fontId="0" fillId="2" borderId="146" xfId="0" applyFill="1" applyBorder="1"/>
    <xf numFmtId="0" fontId="12" fillId="15" borderId="37" xfId="0" applyFont="1" applyFill="1" applyBorder="1" applyAlignment="1">
      <alignment horizontal="center" vertical="center"/>
    </xf>
    <xf numFmtId="0" fontId="12" fillId="15" borderId="147" xfId="0" applyFont="1" applyFill="1" applyBorder="1" applyAlignment="1">
      <alignment horizontal="center" vertical="center"/>
    </xf>
    <xf numFmtId="0" fontId="12" fillId="15" borderId="142" xfId="0" applyFont="1" applyFill="1" applyBorder="1" applyAlignment="1">
      <alignment horizontal="center" vertical="center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7" borderId="7" xfId="0" applyFont="1" applyFill="1" applyBorder="1" applyAlignment="1" applyProtection="1">
      <alignment horizontal="center" vertical="center"/>
      <protection locked="0"/>
    </xf>
    <xf numFmtId="0" fontId="23" fillId="4" borderId="138" xfId="0" applyFont="1" applyFill="1" applyBorder="1" applyAlignment="1" applyProtection="1">
      <alignment horizontal="center" vertical="center"/>
      <protection locked="0"/>
    </xf>
    <xf numFmtId="0" fontId="17" fillId="15" borderId="31" xfId="0" applyFont="1" applyFill="1" applyBorder="1" applyAlignment="1">
      <alignment horizontal="center" vertical="center"/>
    </xf>
    <xf numFmtId="0" fontId="17" fillId="15" borderId="34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center" vertical="center"/>
    </xf>
    <xf numFmtId="2" fontId="44" fillId="2" borderId="0" xfId="0" applyNumberFormat="1" applyFont="1" applyFill="1" applyAlignment="1">
      <alignment horizontal="center" vertical="center"/>
    </xf>
    <xf numFmtId="0" fontId="10" fillId="21" borderId="62" xfId="0" applyFont="1" applyFill="1" applyBorder="1" applyAlignment="1">
      <alignment vertical="center"/>
    </xf>
    <xf numFmtId="165" fontId="11" fillId="17" borderId="62" xfId="0" applyNumberFormat="1" applyFont="1" applyFill="1" applyBorder="1" applyAlignment="1">
      <alignment horizontal="center" vertical="center"/>
    </xf>
    <xf numFmtId="0" fontId="17" fillId="15" borderId="65" xfId="0" applyFont="1" applyFill="1" applyBorder="1" applyAlignment="1">
      <alignment horizontal="center" vertical="center"/>
    </xf>
    <xf numFmtId="0" fontId="17" fillId="15" borderId="0" xfId="0" applyFont="1" applyFill="1" applyAlignment="1">
      <alignment horizontal="center" vertical="center"/>
    </xf>
    <xf numFmtId="0" fontId="63" fillId="2" borderId="0" xfId="0" applyFont="1" applyFill="1" applyAlignment="1">
      <alignment horizontal="center"/>
    </xf>
    <xf numFmtId="0" fontId="68" fillId="2" borderId="0" xfId="0" applyFont="1" applyFill="1"/>
    <xf numFmtId="0" fontId="38" fillId="11" borderId="62" xfId="0" applyFont="1" applyFill="1" applyBorder="1" applyAlignment="1" applyProtection="1">
      <alignment horizontal="left" vertical="center" indent="1"/>
      <protection locked="0"/>
    </xf>
    <xf numFmtId="14" fontId="23" fillId="17" borderId="62" xfId="0" applyNumberFormat="1" applyFont="1" applyFill="1" applyBorder="1" applyAlignment="1" applyProtection="1">
      <alignment horizontal="center" vertical="center"/>
      <protection locked="0"/>
    </xf>
    <xf numFmtId="49" fontId="53" fillId="17" borderId="62" xfId="0" applyNumberFormat="1" applyFont="1" applyFill="1" applyBorder="1" applyAlignment="1" applyProtection="1">
      <alignment horizontal="center" vertical="center"/>
      <protection locked="0"/>
    </xf>
    <xf numFmtId="0" fontId="38" fillId="17" borderId="62" xfId="0" applyFont="1" applyFill="1" applyBorder="1" applyAlignment="1" applyProtection="1">
      <alignment horizontal="left" vertical="center"/>
      <protection locked="0"/>
    </xf>
    <xf numFmtId="0" fontId="23" fillId="17" borderId="62" xfId="0" applyFont="1" applyFill="1" applyBorder="1" applyAlignment="1" applyProtection="1">
      <alignment horizontal="center" vertical="center"/>
      <protection locked="0"/>
    </xf>
    <xf numFmtId="0" fontId="38" fillId="11" borderId="65" xfId="0" applyFont="1" applyFill="1" applyBorder="1" applyAlignment="1" applyProtection="1">
      <alignment horizontal="left" vertical="center" indent="1"/>
      <protection locked="0"/>
    </xf>
    <xf numFmtId="0" fontId="23" fillId="17" borderId="42" xfId="0" applyFont="1" applyFill="1" applyBorder="1" applyAlignment="1" applyProtection="1">
      <alignment horizontal="center" vertical="center"/>
      <protection locked="0"/>
    </xf>
    <xf numFmtId="0" fontId="38" fillId="17" borderId="62" xfId="0" applyFont="1" applyFill="1" applyBorder="1" applyAlignment="1" applyProtection="1">
      <alignment horizontal="center" vertical="center"/>
      <protection locked="0"/>
    </xf>
    <xf numFmtId="49" fontId="53" fillId="17" borderId="42" xfId="0" applyNumberFormat="1" applyFont="1" applyFill="1" applyBorder="1" applyAlignment="1" applyProtection="1">
      <alignment horizontal="center" vertical="center"/>
      <protection locked="0"/>
    </xf>
    <xf numFmtId="0" fontId="23" fillId="17" borderId="62" xfId="0" applyFont="1" applyFill="1" applyBorder="1" applyAlignment="1" applyProtection="1">
      <alignment horizontal="left" vertical="center" wrapText="1"/>
      <protection locked="0"/>
    </xf>
    <xf numFmtId="164" fontId="64" fillId="2" borderId="0" xfId="0" applyNumberFormat="1" applyFont="1" applyFill="1" applyAlignment="1">
      <alignment vertical="center"/>
    </xf>
    <xf numFmtId="166" fontId="23" fillId="0" borderId="5" xfId="0" applyNumberFormat="1" applyFont="1" applyFill="1" applyBorder="1" applyAlignment="1" applyProtection="1">
      <alignment horizontal="center" vertical="center"/>
      <protection locked="0"/>
    </xf>
    <xf numFmtId="164" fontId="23" fillId="0" borderId="1" xfId="0" applyNumberFormat="1" applyFont="1" applyFill="1" applyBorder="1" applyAlignment="1" applyProtection="1">
      <alignment horizontal="center" vertical="center"/>
      <protection locked="0"/>
    </xf>
    <xf numFmtId="166" fontId="23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16" borderId="40" xfId="0" applyFont="1" applyFill="1" applyBorder="1" applyAlignment="1" applyProtection="1">
      <alignment horizontal="left" vertical="center" indent="1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170" fontId="23" fillId="0" borderId="19" xfId="0" applyNumberFormat="1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left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170" fontId="53" fillId="0" borderId="1" xfId="0" applyNumberFormat="1" applyFont="1" applyFill="1" applyBorder="1" applyAlignment="1" applyProtection="1">
      <alignment horizontal="center" vertical="center"/>
      <protection locked="0"/>
    </xf>
    <xf numFmtId="0" fontId="53" fillId="0" borderId="1" xfId="0" applyFont="1" applyFill="1" applyBorder="1" applyAlignment="1" applyProtection="1">
      <alignment horizontal="left" vertical="center" indent="1"/>
      <protection locked="0"/>
    </xf>
    <xf numFmtId="0" fontId="53" fillId="0" borderId="1" xfId="0" applyFont="1" applyFill="1" applyBorder="1" applyAlignment="1" applyProtection="1">
      <alignment horizontal="left" vertical="center"/>
      <protection locked="0"/>
    </xf>
    <xf numFmtId="0" fontId="53" fillId="0" borderId="1" xfId="0" applyFont="1" applyFill="1" applyBorder="1" applyAlignment="1" applyProtection="1">
      <alignment horizontal="center" vertical="center"/>
      <protection locked="0"/>
    </xf>
    <xf numFmtId="170" fontId="23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left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9" fontId="64" fillId="2" borderId="0" xfId="0" applyNumberFormat="1" applyFont="1" applyFill="1"/>
    <xf numFmtId="0" fontId="23" fillId="0" borderId="7" xfId="0" applyFont="1" applyFill="1" applyBorder="1" applyAlignment="1" applyProtection="1">
      <alignment horizontal="left" vertical="center" indent="1"/>
      <protection locked="0"/>
    </xf>
    <xf numFmtId="0" fontId="23" fillId="0" borderId="7" xfId="0" applyFont="1" applyFill="1" applyBorder="1" applyAlignment="1" applyProtection="1">
      <alignment horizontal="left" vertical="center" wrapText="1"/>
      <protection locked="0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12" fillId="15" borderId="55" xfId="0" applyFont="1" applyFill="1" applyBorder="1" applyAlignment="1">
      <alignment horizontal="center" vertical="center"/>
    </xf>
    <xf numFmtId="0" fontId="12" fillId="15" borderId="32" xfId="0" applyFont="1" applyFill="1" applyBorder="1" applyAlignment="1">
      <alignment horizontal="center" vertical="center"/>
    </xf>
    <xf numFmtId="0" fontId="17" fillId="15" borderId="51" xfId="0" applyFont="1" applyFill="1" applyBorder="1" applyAlignment="1">
      <alignment horizontal="center" vertical="center"/>
    </xf>
    <xf numFmtId="0" fontId="12" fillId="15" borderId="51" xfId="0" applyFont="1" applyFill="1" applyBorder="1" applyAlignment="1">
      <alignment horizontal="center" vertical="center"/>
    </xf>
    <xf numFmtId="0" fontId="17" fillId="15" borderId="55" xfId="0" applyFont="1" applyFill="1" applyBorder="1" applyAlignment="1">
      <alignment horizontal="center" vertical="center"/>
    </xf>
    <xf numFmtId="0" fontId="12" fillId="15" borderId="47" xfId="0" applyFont="1" applyFill="1" applyBorder="1" applyAlignment="1">
      <alignment horizontal="center" vertical="center"/>
    </xf>
    <xf numFmtId="0" fontId="1" fillId="15" borderId="61" xfId="0" applyFont="1" applyFill="1" applyBorder="1" applyAlignment="1">
      <alignment horizontal="center" vertical="center"/>
    </xf>
    <xf numFmtId="0" fontId="1" fillId="15" borderId="60" xfId="0" applyFont="1" applyFill="1" applyBorder="1" applyAlignment="1">
      <alignment horizontal="center" vertical="center"/>
    </xf>
    <xf numFmtId="0" fontId="1" fillId="15" borderId="59" xfId="0" applyFont="1" applyFill="1" applyBorder="1" applyAlignment="1">
      <alignment horizontal="center" vertical="center"/>
    </xf>
    <xf numFmtId="0" fontId="1" fillId="15" borderId="34" xfId="0" applyFont="1" applyFill="1" applyBorder="1" applyAlignment="1">
      <alignment horizontal="center" vertical="center"/>
    </xf>
    <xf numFmtId="0" fontId="1" fillId="15" borderId="35" xfId="0" applyFont="1" applyFill="1" applyBorder="1" applyAlignment="1">
      <alignment horizontal="center" vertical="center"/>
    </xf>
    <xf numFmtId="0" fontId="1" fillId="15" borderId="63" xfId="0" applyFont="1" applyFill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15" borderId="42" xfId="0" applyFont="1" applyFill="1" applyBorder="1" applyAlignment="1">
      <alignment horizontal="center" vertical="center"/>
    </xf>
    <xf numFmtId="0" fontId="1" fillId="15" borderId="64" xfId="0" applyFont="1" applyFill="1" applyBorder="1" applyAlignment="1">
      <alignment horizontal="center" vertical="center"/>
    </xf>
    <xf numFmtId="0" fontId="1" fillId="15" borderId="66" xfId="0" applyFont="1" applyFill="1" applyBorder="1" applyAlignment="1">
      <alignment horizontal="center" vertical="center"/>
    </xf>
    <xf numFmtId="0" fontId="1" fillId="15" borderId="12" xfId="0" applyFont="1" applyFill="1" applyBorder="1" applyAlignment="1">
      <alignment horizontal="center" vertical="center"/>
    </xf>
    <xf numFmtId="0" fontId="64" fillId="2" borderId="0" xfId="0" applyFont="1" applyFill="1" applyBorder="1"/>
    <xf numFmtId="0" fontId="64" fillId="2" borderId="0" xfId="0" applyFont="1" applyFill="1" applyAlignment="1" applyProtection="1">
      <alignment horizontal="center"/>
    </xf>
    <xf numFmtId="0" fontId="63" fillId="2" borderId="0" xfId="0" applyFont="1" applyFill="1" applyAlignment="1" applyProtection="1">
      <alignment horizontal="center" vertical="center"/>
    </xf>
    <xf numFmtId="14" fontId="63" fillId="2" borderId="0" xfId="0" applyNumberFormat="1" applyFont="1" applyFill="1" applyAlignment="1" applyProtection="1">
      <alignment horizontal="center" vertical="center"/>
    </xf>
    <xf numFmtId="165" fontId="63" fillId="2" borderId="0" xfId="0" applyNumberFormat="1" applyFont="1" applyFill="1" applyAlignment="1" applyProtection="1">
      <alignment horizontal="center"/>
    </xf>
    <xf numFmtId="0" fontId="64" fillId="2" borderId="0" xfId="0" applyFont="1" applyFill="1" applyBorder="1" applyProtection="1"/>
    <xf numFmtId="0" fontId="64" fillId="2" borderId="0" xfId="0" applyFont="1" applyFill="1" applyProtection="1"/>
    <xf numFmtId="14" fontId="64" fillId="2" borderId="0" xfId="0" applyNumberFormat="1" applyFont="1" applyFill="1" applyProtection="1"/>
    <xf numFmtId="21" fontId="63" fillId="2" borderId="0" xfId="0" applyNumberFormat="1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58" fillId="19" borderId="6" xfId="0" applyFont="1" applyFill="1" applyBorder="1" applyAlignment="1">
      <alignment horizontal="center" vertical="center"/>
    </xf>
    <xf numFmtId="0" fontId="58" fillId="22" borderId="7" xfId="0" applyFont="1" applyFill="1" applyBorder="1" applyAlignment="1">
      <alignment horizontal="center" vertical="center"/>
    </xf>
    <xf numFmtId="0" fontId="58" fillId="19" borderId="0" xfId="0" applyFont="1" applyFill="1" applyBorder="1" applyAlignment="1">
      <alignment horizontal="center" vertical="center"/>
    </xf>
    <xf numFmtId="0" fontId="66" fillId="13" borderId="16" xfId="0" applyFont="1" applyFill="1" applyBorder="1" applyAlignment="1">
      <alignment vertical="center"/>
    </xf>
    <xf numFmtId="0" fontId="0" fillId="2" borderId="162" xfId="0" applyFill="1" applyBorder="1"/>
    <xf numFmtId="0" fontId="66" fillId="2" borderId="162" xfId="0" applyFont="1" applyFill="1" applyBorder="1" applyAlignment="1">
      <alignment vertical="center"/>
    </xf>
    <xf numFmtId="0" fontId="6" fillId="15" borderId="0" xfId="0" applyFont="1" applyFill="1" applyBorder="1" applyAlignment="1">
      <alignment horizontal="center" vertical="center" wrapText="1"/>
    </xf>
    <xf numFmtId="0" fontId="6" fillId="15" borderId="144" xfId="0" applyFont="1" applyFill="1" applyBorder="1" applyAlignment="1">
      <alignment horizontal="center" vertical="center"/>
    </xf>
    <xf numFmtId="0" fontId="45" fillId="2" borderId="49" xfId="0" applyFont="1" applyFill="1" applyBorder="1"/>
    <xf numFmtId="0" fontId="6" fillId="15" borderId="163" xfId="0" applyFont="1" applyFill="1" applyBorder="1" applyAlignment="1">
      <alignment horizontal="center" vertical="center" wrapText="1"/>
    </xf>
    <xf numFmtId="9" fontId="63" fillId="2" borderId="0" xfId="0" applyNumberFormat="1" applyFont="1" applyFill="1" applyAlignment="1" applyProtection="1">
      <alignment horizontal="center" vertical="center"/>
    </xf>
    <xf numFmtId="0" fontId="63" fillId="2" borderId="46" xfId="0" applyFont="1" applyFill="1" applyBorder="1" applyAlignment="1">
      <alignment horizontal="center" vertical="center"/>
    </xf>
    <xf numFmtId="0" fontId="15" fillId="14" borderId="108" xfId="0" applyFont="1" applyFill="1" applyBorder="1" applyAlignment="1" applyProtection="1">
      <alignment horizontal="center" vertical="center" wrapText="1"/>
      <protection locked="0"/>
    </xf>
    <xf numFmtId="0" fontId="15" fillId="14" borderId="112" xfId="0" applyFont="1" applyFill="1" applyBorder="1" applyAlignment="1" applyProtection="1">
      <alignment horizontal="center" vertical="center" wrapText="1"/>
      <protection locked="0"/>
    </xf>
    <xf numFmtId="0" fontId="15" fillId="14" borderId="111" xfId="0" applyFont="1" applyFill="1" applyBorder="1" applyAlignment="1" applyProtection="1">
      <alignment horizontal="center" vertical="center" wrapText="1"/>
      <protection locked="0"/>
    </xf>
    <xf numFmtId="0" fontId="23" fillId="4" borderId="6" xfId="0" applyFont="1" applyFill="1" applyBorder="1" applyAlignment="1" applyProtection="1">
      <alignment horizontal="left" vertical="center" indent="1"/>
      <protection locked="0"/>
    </xf>
    <xf numFmtId="0" fontId="23" fillId="7" borderId="7" xfId="0" applyFont="1" applyFill="1" applyBorder="1" applyAlignment="1" applyProtection="1">
      <alignment horizontal="left" vertical="center" indent="1"/>
      <protection locked="0"/>
    </xf>
    <xf numFmtId="0" fontId="23" fillId="4" borderId="0" xfId="0" applyFont="1" applyFill="1" applyBorder="1" applyAlignment="1" applyProtection="1">
      <alignment horizontal="left" vertical="center" indent="1"/>
      <protection locked="0"/>
    </xf>
    <xf numFmtId="0" fontId="69" fillId="2" borderId="0" xfId="0" applyFont="1" applyFill="1" applyAlignment="1">
      <alignment horizontal="center" vertical="center"/>
    </xf>
    <xf numFmtId="0" fontId="63" fillId="2" borderId="127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20" fontId="49" fillId="4" borderId="70" xfId="0" applyNumberFormat="1" applyFont="1" applyFill="1" applyBorder="1" applyAlignment="1" applyProtection="1">
      <alignment horizontal="center" vertical="center"/>
      <protection locked="0"/>
    </xf>
    <xf numFmtId="20" fontId="49" fillId="4" borderId="23" xfId="0" applyNumberFormat="1" applyFont="1" applyFill="1" applyBorder="1" applyAlignment="1" applyProtection="1">
      <alignment horizontal="center" vertical="center"/>
      <protection locked="0"/>
    </xf>
    <xf numFmtId="20" fontId="49" fillId="4" borderId="57" xfId="0" applyNumberFormat="1" applyFont="1" applyFill="1" applyBorder="1" applyAlignment="1" applyProtection="1">
      <alignment horizontal="center" vertical="center"/>
      <protection locked="0"/>
    </xf>
    <xf numFmtId="20" fontId="49" fillId="4" borderId="56" xfId="0" applyNumberFormat="1" applyFont="1" applyFill="1" applyBorder="1" applyAlignment="1" applyProtection="1">
      <alignment horizontal="center" vertical="center"/>
      <protection locked="0"/>
    </xf>
    <xf numFmtId="14" fontId="64" fillId="2" borderId="0" xfId="0" applyNumberFormat="1" applyFont="1" applyFill="1"/>
    <xf numFmtId="0" fontId="64" fillId="15" borderId="0" xfId="0" applyFont="1" applyFill="1" applyBorder="1"/>
    <xf numFmtId="0" fontId="69" fillId="15" borderId="0" xfId="0" applyFont="1" applyFill="1" applyBorder="1" applyAlignment="1">
      <alignment vertical="center"/>
    </xf>
    <xf numFmtId="0" fontId="37" fillId="15" borderId="0" xfId="0" applyFont="1" applyFill="1"/>
    <xf numFmtId="0" fontId="37" fillId="2" borderId="0" xfId="0" applyFont="1" applyFill="1" applyAlignment="1"/>
    <xf numFmtId="0" fontId="64" fillId="15" borderId="0" xfId="0" applyFont="1" applyFill="1"/>
    <xf numFmtId="0" fontId="23" fillId="2" borderId="116" xfId="0" applyFont="1" applyFill="1" applyBorder="1"/>
    <xf numFmtId="0" fontId="48" fillId="4" borderId="82" xfId="0" applyFont="1" applyFill="1" applyBorder="1" applyAlignment="1" applyProtection="1">
      <alignment horizontal="left" vertical="center" indent="1"/>
      <protection locked="0"/>
    </xf>
    <xf numFmtId="0" fontId="48" fillId="4" borderId="5" xfId="0" applyFont="1" applyFill="1" applyBorder="1" applyAlignment="1" applyProtection="1">
      <alignment horizontal="left" vertical="center" indent="1"/>
      <protection locked="0"/>
    </xf>
    <xf numFmtId="20" fontId="53" fillId="4" borderId="165" xfId="0" applyNumberFormat="1" applyFont="1" applyFill="1" applyBorder="1" applyAlignment="1" applyProtection="1">
      <alignment horizontal="center" vertical="center"/>
      <protection locked="0"/>
    </xf>
    <xf numFmtId="20" fontId="53" fillId="4" borderId="1" xfId="0" applyNumberFormat="1" applyFont="1" applyFill="1" applyBorder="1" applyAlignment="1" applyProtection="1">
      <alignment horizontal="center" vertical="center"/>
      <protection locked="0"/>
    </xf>
    <xf numFmtId="165" fontId="23" fillId="4" borderId="164" xfId="0" applyNumberFormat="1" applyFont="1" applyFill="1" applyBorder="1" applyAlignment="1" applyProtection="1">
      <alignment horizontal="center" vertical="center"/>
      <protection hidden="1"/>
    </xf>
    <xf numFmtId="165" fontId="23" fillId="7" borderId="160" xfId="0" applyNumberFormat="1" applyFont="1" applyFill="1" applyBorder="1" applyAlignment="1" applyProtection="1">
      <alignment horizontal="center" vertical="center"/>
      <protection hidden="1"/>
    </xf>
    <xf numFmtId="165" fontId="23" fillId="4" borderId="116" xfId="0" applyNumberFormat="1" applyFont="1" applyFill="1" applyBorder="1" applyAlignment="1" applyProtection="1">
      <alignment horizontal="center" vertical="center"/>
      <protection hidden="1"/>
    </xf>
    <xf numFmtId="9" fontId="23" fillId="4" borderId="156" xfId="0" applyNumberFormat="1" applyFont="1" applyFill="1" applyBorder="1" applyAlignment="1" applyProtection="1">
      <alignment horizontal="center" vertical="center"/>
      <protection hidden="1"/>
    </xf>
    <xf numFmtId="9" fontId="23" fillId="7" borderId="157" xfId="0" applyNumberFormat="1" applyFont="1" applyFill="1" applyBorder="1" applyAlignment="1" applyProtection="1">
      <alignment horizontal="center" vertical="center"/>
      <protection hidden="1"/>
    </xf>
    <xf numFmtId="9" fontId="23" fillId="4" borderId="138" xfId="0" applyNumberFormat="1" applyFont="1" applyFill="1" applyBorder="1" applyAlignment="1" applyProtection="1">
      <alignment horizontal="center" vertical="center"/>
      <protection hidden="1"/>
    </xf>
    <xf numFmtId="9" fontId="23" fillId="7" borderId="7" xfId="0" applyNumberFormat="1" applyFont="1" applyFill="1" applyBorder="1" applyAlignment="1" applyProtection="1">
      <alignment horizontal="center" vertical="center"/>
      <protection hidden="1"/>
    </xf>
    <xf numFmtId="9" fontId="23" fillId="4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165" fontId="63" fillId="2" borderId="0" xfId="0" applyNumberFormat="1" applyFont="1" applyFill="1" applyAlignment="1" applyProtection="1">
      <alignment horizontal="center" vertical="center"/>
      <protection hidden="1"/>
    </xf>
    <xf numFmtId="0" fontId="63" fillId="2" borderId="0" xfId="0" applyFont="1" applyFill="1" applyAlignment="1" applyProtection="1">
      <alignment horizontal="center" vertical="center"/>
      <protection hidden="1"/>
    </xf>
    <xf numFmtId="169" fontId="63" fillId="2" borderId="0" xfId="0" applyNumberFormat="1" applyFont="1" applyFill="1" applyAlignment="1" applyProtection="1">
      <alignment horizontal="center" vertical="center"/>
      <protection hidden="1"/>
    </xf>
    <xf numFmtId="0" fontId="0" fillId="2" borderId="46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64" fillId="2" borderId="0" xfId="0" applyFont="1" applyFill="1" applyProtection="1">
      <protection hidden="1"/>
    </xf>
    <xf numFmtId="0" fontId="37" fillId="2" borderId="0" xfId="0" applyFont="1" applyFill="1" applyProtection="1">
      <protection hidden="1"/>
    </xf>
    <xf numFmtId="0" fontId="72" fillId="2" borderId="0" xfId="0" applyFont="1" applyFill="1" applyAlignment="1" applyProtection="1">
      <alignment horizontal="center" vertical="center"/>
      <protection hidden="1"/>
    </xf>
    <xf numFmtId="165" fontId="72" fillId="2" borderId="0" xfId="0" applyNumberFormat="1" applyFont="1" applyFill="1" applyAlignment="1" applyProtection="1">
      <alignment horizontal="center" vertical="center"/>
      <protection hidden="1"/>
    </xf>
    <xf numFmtId="169" fontId="72" fillId="2" borderId="0" xfId="0" applyNumberFormat="1" applyFont="1" applyFill="1" applyAlignment="1" applyProtection="1">
      <alignment horizontal="center" vertical="center"/>
      <protection hidden="1"/>
    </xf>
    <xf numFmtId="9" fontId="72" fillId="2" borderId="0" xfId="0" applyNumberFormat="1" applyFont="1" applyFill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 applyProtection="1">
      <alignment horizontal="left" vertical="center" indent="1"/>
      <protection hidden="1"/>
    </xf>
    <xf numFmtId="9" fontId="23" fillId="0" borderId="7" xfId="0" applyNumberFormat="1" applyFont="1" applyFill="1" applyBorder="1" applyAlignment="1" applyProtection="1">
      <alignment horizontal="center" vertical="center"/>
      <protection hidden="1"/>
    </xf>
    <xf numFmtId="16" fontId="23" fillId="4" borderId="132" xfId="0" applyNumberFormat="1" applyFont="1" applyFill="1" applyBorder="1" applyAlignment="1" applyProtection="1">
      <alignment horizontal="center" vertical="center"/>
      <protection hidden="1"/>
    </xf>
    <xf numFmtId="16" fontId="23" fillId="4" borderId="122" xfId="0" applyNumberFormat="1" applyFont="1" applyFill="1" applyBorder="1" applyAlignment="1" applyProtection="1">
      <alignment horizontal="center" vertical="center"/>
      <protection hidden="1"/>
    </xf>
    <xf numFmtId="16" fontId="23" fillId="4" borderId="121" xfId="0" applyNumberFormat="1" applyFont="1" applyFill="1" applyBorder="1" applyAlignment="1" applyProtection="1">
      <alignment horizontal="center" vertical="center"/>
      <protection hidden="1"/>
    </xf>
    <xf numFmtId="16" fontId="23" fillId="4" borderId="123" xfId="0" applyNumberFormat="1" applyFont="1" applyFill="1" applyBorder="1" applyAlignment="1" applyProtection="1">
      <alignment horizontal="center" vertical="center"/>
      <protection hidden="1"/>
    </xf>
    <xf numFmtId="16" fontId="23" fillId="4" borderId="124" xfId="0" applyNumberFormat="1" applyFont="1" applyFill="1" applyBorder="1" applyAlignment="1" applyProtection="1">
      <alignment horizontal="center" vertical="center"/>
      <protection hidden="1"/>
    </xf>
    <xf numFmtId="16" fontId="23" fillId="4" borderId="120" xfId="0" applyNumberFormat="1" applyFont="1" applyFill="1" applyBorder="1" applyAlignment="1" applyProtection="1">
      <alignment horizontal="center" vertical="center"/>
      <protection hidden="1"/>
    </xf>
    <xf numFmtId="16" fontId="23" fillId="4" borderId="129" xfId="0" applyNumberFormat="1" applyFont="1" applyFill="1" applyBorder="1" applyAlignment="1" applyProtection="1">
      <alignment horizontal="center" vertical="center"/>
      <protection hidden="1"/>
    </xf>
    <xf numFmtId="16" fontId="23" fillId="4" borderId="130" xfId="0" applyNumberFormat="1" applyFont="1" applyFill="1" applyBorder="1" applyAlignment="1" applyProtection="1">
      <alignment horizontal="center" vertical="center"/>
      <protection hidden="1"/>
    </xf>
    <xf numFmtId="16" fontId="23" fillId="4" borderId="131" xfId="0" applyNumberFormat="1" applyFont="1" applyFill="1" applyBorder="1" applyAlignment="1" applyProtection="1">
      <alignment horizontal="center" vertical="center"/>
      <protection hidden="1"/>
    </xf>
    <xf numFmtId="0" fontId="71" fillId="17" borderId="0" xfId="0" applyFont="1" applyFill="1" applyBorder="1" applyAlignment="1" applyProtection="1">
      <alignment horizontal="left" vertical="center"/>
      <protection hidden="1"/>
    </xf>
    <xf numFmtId="0" fontId="63" fillId="2" borderId="0" xfId="0" applyFont="1" applyFill="1" applyAlignment="1" applyProtection="1">
      <alignment horizontal="center"/>
      <protection hidden="1"/>
    </xf>
    <xf numFmtId="169" fontId="63" fillId="2" borderId="0" xfId="0" applyNumberFormat="1" applyFont="1" applyFill="1" applyAlignment="1" applyProtection="1">
      <alignment horizontal="center"/>
      <protection hidden="1"/>
    </xf>
    <xf numFmtId="9" fontId="63" fillId="2" borderId="0" xfId="0" applyNumberFormat="1" applyFont="1" applyFill="1" applyAlignment="1" applyProtection="1">
      <alignment horizontal="center" vertical="center"/>
      <protection hidden="1"/>
    </xf>
    <xf numFmtId="0" fontId="70" fillId="24" borderId="0" xfId="0" applyFont="1" applyFill="1" applyAlignment="1" applyProtection="1">
      <alignment horizontal="left" vertical="center"/>
      <protection locked="0" hidden="1"/>
    </xf>
    <xf numFmtId="0" fontId="57" fillId="24" borderId="0" xfId="0" applyFont="1" applyFill="1" applyAlignment="1" applyProtection="1">
      <alignment horizontal="left" vertical="center"/>
      <protection locked="0" hidden="1"/>
    </xf>
    <xf numFmtId="0" fontId="57" fillId="15" borderId="0" xfId="0" applyFont="1" applyFill="1" applyAlignment="1" applyProtection="1">
      <alignment horizontal="left" vertical="center"/>
      <protection locked="0" hidden="1"/>
    </xf>
    <xf numFmtId="0" fontId="63" fillId="2" borderId="0" xfId="0" applyFont="1" applyFill="1" applyAlignment="1" applyProtection="1">
      <alignment vertical="center"/>
      <protection hidden="1"/>
    </xf>
    <xf numFmtId="0" fontId="63" fillId="2" borderId="0" xfId="0" applyFont="1" applyFill="1" applyAlignment="1" applyProtection="1">
      <alignment horizontal="left" vertical="center"/>
      <protection hidden="1"/>
    </xf>
    <xf numFmtId="14" fontId="63" fillId="2" borderId="0" xfId="0" applyNumberFormat="1" applyFont="1" applyFill="1" applyAlignment="1" applyProtection="1">
      <alignment horizontal="center" vertical="center"/>
      <protection hidden="1"/>
    </xf>
    <xf numFmtId="14" fontId="64" fillId="2" borderId="0" xfId="0" applyNumberFormat="1" applyFont="1" applyFill="1" applyProtection="1">
      <protection hidden="1"/>
    </xf>
    <xf numFmtId="0" fontId="11" fillId="2" borderId="0" xfId="0" applyFont="1" applyFill="1" applyAlignment="1" applyProtection="1">
      <alignment vertical="center"/>
      <protection locked="0"/>
    </xf>
    <xf numFmtId="9" fontId="67" fillId="17" borderId="106" xfId="0" applyNumberFormat="1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4" borderId="82" xfId="0" applyFont="1" applyFill="1" applyBorder="1" applyAlignment="1" applyProtection="1">
      <alignment horizontal="center" vertical="center" wrapText="1"/>
      <protection locked="0"/>
    </xf>
    <xf numFmtId="0" fontId="15" fillId="4" borderId="87" xfId="0" applyFont="1" applyFill="1" applyBorder="1" applyAlignment="1" applyProtection="1">
      <alignment horizontal="center" vertical="center" wrapText="1"/>
      <protection locked="0"/>
    </xf>
    <xf numFmtId="9" fontId="23" fillId="20" borderId="7" xfId="0" applyNumberFormat="1" applyFont="1" applyFill="1" applyBorder="1" applyAlignment="1" applyProtection="1">
      <alignment horizontal="center" vertical="center"/>
      <protection hidden="1"/>
    </xf>
    <xf numFmtId="9" fontId="23" fillId="20" borderId="157" xfId="0" applyNumberFormat="1" applyFont="1" applyFill="1" applyBorder="1" applyAlignment="1" applyProtection="1">
      <alignment horizontal="center" vertical="center"/>
      <protection hidden="1"/>
    </xf>
    <xf numFmtId="9" fontId="23" fillId="20" borderId="0" xfId="0" applyNumberFormat="1" applyFont="1" applyFill="1" applyBorder="1" applyAlignment="1" applyProtection="1">
      <alignment horizontal="center" vertical="center"/>
      <protection hidden="1"/>
    </xf>
    <xf numFmtId="9" fontId="23" fillId="20" borderId="156" xfId="0" applyNumberFormat="1" applyFont="1" applyFill="1" applyBorder="1" applyAlignment="1" applyProtection="1">
      <alignment horizontal="center" vertical="center"/>
      <protection hidden="1"/>
    </xf>
    <xf numFmtId="9" fontId="23" fillId="20" borderId="158" xfId="0" applyNumberFormat="1" applyFont="1" applyFill="1" applyBorder="1" applyAlignment="1" applyProtection="1">
      <alignment horizontal="center" vertical="center"/>
      <protection hidden="1"/>
    </xf>
    <xf numFmtId="9" fontId="23" fillId="20" borderId="159" xfId="0" applyNumberFormat="1" applyFont="1" applyFill="1" applyBorder="1" applyAlignment="1" applyProtection="1">
      <alignment horizontal="center" vertical="center"/>
      <protection hidden="1"/>
    </xf>
    <xf numFmtId="165" fontId="23" fillId="20" borderId="160" xfId="0" applyNumberFormat="1" applyFont="1" applyFill="1" applyBorder="1" applyAlignment="1" applyProtection="1">
      <alignment horizontal="center" vertical="center"/>
      <protection hidden="1"/>
    </xf>
    <xf numFmtId="165" fontId="23" fillId="20" borderId="116" xfId="0" applyNumberFormat="1" applyFont="1" applyFill="1" applyBorder="1" applyAlignment="1" applyProtection="1">
      <alignment horizontal="center" vertical="center"/>
      <protection hidden="1"/>
    </xf>
    <xf numFmtId="165" fontId="23" fillId="20" borderId="161" xfId="0" applyNumberFormat="1" applyFont="1" applyFill="1" applyBorder="1" applyAlignment="1" applyProtection="1">
      <alignment horizontal="center" vertical="center"/>
      <protection hidden="1"/>
    </xf>
    <xf numFmtId="0" fontId="58" fillId="25" borderId="7" xfId="0" applyFont="1" applyFill="1" applyBorder="1" applyAlignment="1" applyProtection="1">
      <alignment horizontal="center" vertical="center"/>
      <protection hidden="1"/>
    </xf>
    <xf numFmtId="0" fontId="23" fillId="20" borderId="7" xfId="0" applyFont="1" applyFill="1" applyBorder="1" applyAlignment="1" applyProtection="1">
      <alignment horizontal="left" vertical="center" indent="1"/>
      <protection hidden="1"/>
    </xf>
    <xf numFmtId="0" fontId="23" fillId="20" borderId="7" xfId="0" applyFont="1" applyFill="1" applyBorder="1" applyAlignment="1" applyProtection="1">
      <alignment horizontal="center" vertical="center"/>
      <protection hidden="1"/>
    </xf>
    <xf numFmtId="0" fontId="58" fillId="25" borderId="0" xfId="0" applyFont="1" applyFill="1" applyBorder="1" applyAlignment="1" applyProtection="1">
      <alignment horizontal="center" vertical="center"/>
      <protection hidden="1"/>
    </xf>
    <xf numFmtId="0" fontId="23" fillId="20" borderId="0" xfId="0" applyFont="1" applyFill="1" applyBorder="1" applyAlignment="1" applyProtection="1">
      <alignment horizontal="left" vertical="center" indent="1"/>
      <protection hidden="1"/>
    </xf>
    <xf numFmtId="0" fontId="23" fillId="20" borderId="0" xfId="0" applyFont="1" applyFill="1" applyBorder="1" applyAlignment="1" applyProtection="1">
      <alignment horizontal="center" vertical="center"/>
      <protection hidden="1"/>
    </xf>
    <xf numFmtId="0" fontId="23" fillId="20" borderId="6" xfId="0" applyFont="1" applyFill="1" applyBorder="1" applyAlignment="1" applyProtection="1">
      <alignment horizontal="center" vertical="center"/>
      <protection hidden="1"/>
    </xf>
    <xf numFmtId="0" fontId="58" fillId="25" borderId="158" xfId="0" applyFont="1" applyFill="1" applyBorder="1" applyAlignment="1" applyProtection="1">
      <alignment horizontal="center" vertical="center"/>
      <protection hidden="1"/>
    </xf>
    <xf numFmtId="0" fontId="23" fillId="20" borderId="158" xfId="0" applyFont="1" applyFill="1" applyBorder="1" applyAlignment="1" applyProtection="1">
      <alignment horizontal="left" vertical="center" indent="1"/>
      <protection hidden="1"/>
    </xf>
    <xf numFmtId="0" fontId="23" fillId="20" borderId="158" xfId="0" applyFont="1" applyFill="1" applyBorder="1" applyAlignment="1" applyProtection="1">
      <alignment horizontal="center" vertical="center"/>
      <protection hidden="1"/>
    </xf>
    <xf numFmtId="0" fontId="15" fillId="20" borderId="5" xfId="0" applyFont="1" applyFill="1" applyBorder="1" applyAlignment="1" applyProtection="1">
      <alignment horizontal="center" vertical="center" wrapText="1"/>
    </xf>
    <xf numFmtId="0" fontId="15" fillId="20" borderId="1" xfId="0" applyFont="1" applyFill="1" applyBorder="1" applyAlignment="1" applyProtection="1">
      <alignment horizontal="center" vertical="center" wrapText="1"/>
    </xf>
    <xf numFmtId="0" fontId="26" fillId="20" borderId="5" xfId="0" applyFont="1" applyFill="1" applyBorder="1" applyAlignment="1" applyProtection="1">
      <alignment horizontal="center" vertical="center" wrapText="1"/>
    </xf>
    <xf numFmtId="0" fontId="26" fillId="20" borderId="1" xfId="0" applyFont="1" applyFill="1" applyBorder="1" applyAlignment="1" applyProtection="1">
      <alignment horizontal="center" vertical="center" wrapText="1"/>
    </xf>
    <xf numFmtId="0" fontId="48" fillId="20" borderId="82" xfId="0" applyFont="1" applyFill="1" applyBorder="1" applyAlignment="1" applyProtection="1">
      <alignment horizontal="left" vertical="center" indent="1"/>
      <protection hidden="1"/>
    </xf>
    <xf numFmtId="20" fontId="53" fillId="20" borderId="82" xfId="0" applyNumberFormat="1" applyFont="1" applyFill="1" applyBorder="1" applyAlignment="1" applyProtection="1">
      <alignment horizontal="center" vertical="center"/>
      <protection hidden="1"/>
    </xf>
    <xf numFmtId="0" fontId="53" fillId="20" borderId="4" xfId="0" applyFont="1" applyFill="1" applyBorder="1" applyAlignment="1" applyProtection="1">
      <alignment horizontal="center" vertical="center"/>
      <protection hidden="1"/>
    </xf>
    <xf numFmtId="0" fontId="48" fillId="20" borderId="5" xfId="0" applyFont="1" applyFill="1" applyBorder="1" applyAlignment="1" applyProtection="1">
      <alignment horizontal="left" vertical="center" indent="1"/>
      <protection hidden="1"/>
    </xf>
    <xf numFmtId="20" fontId="53" fillId="20" borderId="5" xfId="0" applyNumberFormat="1" applyFont="1" applyFill="1" applyBorder="1" applyAlignment="1" applyProtection="1">
      <alignment horizontal="center" vertical="center"/>
      <protection hidden="1"/>
    </xf>
    <xf numFmtId="0" fontId="53" fillId="20" borderId="5" xfId="0" applyFont="1" applyFill="1" applyBorder="1" applyAlignment="1" applyProtection="1">
      <alignment horizontal="center" vertical="center"/>
      <protection hidden="1"/>
    </xf>
    <xf numFmtId="0" fontId="48" fillId="20" borderId="4" xfId="0" applyFont="1" applyFill="1" applyBorder="1" applyAlignment="1" applyProtection="1">
      <alignment horizontal="center" vertical="center"/>
      <protection hidden="1"/>
    </xf>
    <xf numFmtId="0" fontId="48" fillId="20" borderId="5" xfId="0" applyFont="1" applyFill="1" applyBorder="1" applyAlignment="1" applyProtection="1">
      <alignment horizontal="center" vertical="center"/>
      <protection hidden="1"/>
    </xf>
    <xf numFmtId="0" fontId="48" fillId="20" borderId="7" xfId="0" applyFont="1" applyFill="1" applyBorder="1" applyAlignment="1" applyProtection="1">
      <alignment horizontal="left" vertical="center" indent="1"/>
      <protection hidden="1"/>
    </xf>
    <xf numFmtId="20" fontId="53" fillId="20" borderId="1" xfId="0" applyNumberFormat="1" applyFont="1" applyFill="1" applyBorder="1" applyAlignment="1" applyProtection="1">
      <alignment horizontal="center" vertical="center"/>
      <protection hidden="1"/>
    </xf>
    <xf numFmtId="0" fontId="11" fillId="9" borderId="22" xfId="0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24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0" fontId="11" fillId="9" borderId="1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1" fillId="9" borderId="19" xfId="0" applyFont="1" applyFill="1" applyBorder="1" applyAlignment="1" applyProtection="1">
      <alignment horizontal="center" vertical="center"/>
    </xf>
    <xf numFmtId="9" fontId="23" fillId="9" borderId="7" xfId="0" applyNumberFormat="1" applyFont="1" applyFill="1" applyBorder="1" applyAlignment="1" applyProtection="1">
      <alignment horizontal="center" vertical="center"/>
      <protection hidden="1"/>
    </xf>
    <xf numFmtId="9" fontId="23" fillId="9" borderId="2" xfId="0" applyNumberFormat="1" applyFont="1" applyFill="1" applyBorder="1" applyAlignment="1" applyProtection="1">
      <alignment horizontal="center" vertical="center"/>
      <protection hidden="1"/>
    </xf>
    <xf numFmtId="0" fontId="23" fillId="9" borderId="7" xfId="0" applyFont="1" applyFill="1" applyBorder="1" applyAlignment="1" applyProtection="1">
      <alignment horizontal="left" vertical="center" indent="1"/>
      <protection hidden="1"/>
    </xf>
    <xf numFmtId="0" fontId="23" fillId="9" borderId="7" xfId="0" applyFont="1" applyFill="1" applyBorder="1" applyAlignment="1" applyProtection="1">
      <alignment horizontal="left" vertical="center" wrapText="1"/>
      <protection hidden="1"/>
    </xf>
    <xf numFmtId="0" fontId="23" fillId="9" borderId="7" xfId="0" applyFont="1" applyFill="1" applyBorder="1" applyAlignment="1" applyProtection="1">
      <alignment horizontal="center" vertical="center"/>
      <protection hidden="1"/>
    </xf>
    <xf numFmtId="0" fontId="23" fillId="9" borderId="2" xfId="0" applyFont="1" applyFill="1" applyBorder="1" applyAlignment="1" applyProtection="1">
      <alignment horizontal="left" vertical="center" indent="1"/>
      <protection hidden="1"/>
    </xf>
    <xf numFmtId="0" fontId="23" fillId="9" borderId="2" xfId="0" applyFont="1" applyFill="1" applyBorder="1" applyAlignment="1" applyProtection="1">
      <alignment horizontal="left" vertical="center" wrapText="1"/>
      <protection hidden="1"/>
    </xf>
    <xf numFmtId="0" fontId="23" fillId="9" borderId="2" xfId="0" applyFont="1" applyFill="1" applyBorder="1" applyAlignment="1" applyProtection="1">
      <alignment horizontal="center" vertical="center"/>
      <protection hidden="1"/>
    </xf>
    <xf numFmtId="9" fontId="23" fillId="9" borderId="2" xfId="0" applyNumberFormat="1" applyFont="1" applyFill="1" applyBorder="1" applyAlignment="1" applyProtection="1">
      <alignment horizontal="left" vertical="center" wrapText="1"/>
      <protection hidden="1"/>
    </xf>
    <xf numFmtId="0" fontId="0" fillId="2" borderId="92" xfId="0" applyFill="1" applyBorder="1" applyProtection="1">
      <protection hidden="1"/>
    </xf>
    <xf numFmtId="0" fontId="0" fillId="2" borderId="94" xfId="0" applyFill="1" applyBorder="1" applyProtection="1">
      <protection hidden="1"/>
    </xf>
    <xf numFmtId="0" fontId="0" fillId="2" borderId="146" xfId="0" applyFill="1" applyBorder="1" applyProtection="1">
      <protection hidden="1"/>
    </xf>
    <xf numFmtId="0" fontId="0" fillId="2" borderId="95" xfId="0" applyFill="1" applyBorder="1" applyProtection="1">
      <protection hidden="1"/>
    </xf>
    <xf numFmtId="0" fontId="12" fillId="15" borderId="147" xfId="0" applyFont="1" applyFill="1" applyBorder="1" applyAlignment="1" applyProtection="1">
      <alignment horizontal="center" vertical="center"/>
      <protection hidden="1"/>
    </xf>
    <xf numFmtId="0" fontId="12" fillId="15" borderId="37" xfId="0" applyFont="1" applyFill="1" applyBorder="1" applyAlignment="1" applyProtection="1">
      <alignment horizontal="center" vertical="center"/>
      <protection hidden="1"/>
    </xf>
    <xf numFmtId="0" fontId="12" fillId="15" borderId="140" xfId="0" applyFont="1" applyFill="1" applyBorder="1" applyAlignment="1" applyProtection="1">
      <alignment horizontal="center" vertical="center"/>
      <protection hidden="1"/>
    </xf>
    <xf numFmtId="0" fontId="12" fillId="6" borderId="39" xfId="0" applyFont="1" applyFill="1" applyBorder="1" applyAlignment="1" applyProtection="1">
      <alignment horizontal="center" vertical="center"/>
      <protection hidden="1"/>
    </xf>
    <xf numFmtId="0" fontId="12" fillId="15" borderId="142" xfId="0" applyFont="1" applyFill="1" applyBorder="1" applyAlignment="1" applyProtection="1">
      <alignment horizontal="center" vertical="center"/>
      <protection hidden="1"/>
    </xf>
    <xf numFmtId="0" fontId="0" fillId="2" borderId="49" xfId="0" applyFill="1" applyBorder="1" applyProtection="1">
      <protection hidden="1"/>
    </xf>
    <xf numFmtId="0" fontId="11" fillId="4" borderId="36" xfId="0" applyFont="1" applyFill="1" applyBorder="1" applyAlignment="1" applyProtection="1">
      <alignment horizontal="center" vertical="center"/>
      <protection hidden="1"/>
    </xf>
    <xf numFmtId="0" fontId="34" fillId="4" borderId="90" xfId="0" applyNumberFormat="1" applyFont="1" applyFill="1" applyBorder="1" applyAlignment="1" applyProtection="1">
      <alignment horizontal="center" vertical="center"/>
      <protection hidden="1"/>
    </xf>
    <xf numFmtId="9" fontId="10" fillId="7" borderId="36" xfId="0" applyNumberFormat="1" applyFont="1" applyFill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 applyProtection="1">
      <alignment horizontal="center" vertical="center"/>
      <protection hidden="1"/>
    </xf>
    <xf numFmtId="0" fontId="34" fillId="4" borderId="1" xfId="0" applyNumberFormat="1" applyFont="1" applyFill="1" applyBorder="1" applyAlignment="1" applyProtection="1">
      <alignment horizontal="center" vertical="center"/>
      <protection hidden="1"/>
    </xf>
    <xf numFmtId="9" fontId="10" fillId="7" borderId="1" xfId="0" applyNumberFormat="1" applyFont="1" applyFill="1" applyBorder="1" applyAlignment="1" applyProtection="1">
      <alignment horizontal="center" vertical="center"/>
      <protection hidden="1"/>
    </xf>
    <xf numFmtId="0" fontId="11" fillId="4" borderId="1" xfId="0" applyNumberFormat="1" applyFont="1" applyFill="1" applyBorder="1" applyAlignment="1" applyProtection="1">
      <alignment horizontal="center" vertical="center"/>
      <protection hidden="1"/>
    </xf>
    <xf numFmtId="0" fontId="11" fillId="4" borderId="10" xfId="0" applyFont="1" applyFill="1" applyBorder="1" applyAlignment="1" applyProtection="1">
      <alignment horizontal="center" vertical="center"/>
      <protection hidden="1"/>
    </xf>
    <xf numFmtId="0" fontId="11" fillId="4" borderId="10" xfId="0" applyNumberFormat="1" applyFont="1" applyFill="1" applyBorder="1" applyAlignment="1" applyProtection="1">
      <alignment horizontal="center" vertical="center"/>
      <protection hidden="1"/>
    </xf>
    <xf numFmtId="9" fontId="10" fillId="7" borderId="10" xfId="0" applyNumberFormat="1" applyFont="1" applyFill="1" applyBorder="1" applyAlignment="1" applyProtection="1">
      <alignment horizontal="center" vertical="center"/>
      <protection hidden="1"/>
    </xf>
    <xf numFmtId="9" fontId="10" fillId="7" borderId="149" xfId="0" applyNumberFormat="1" applyFont="1" applyFill="1" applyBorder="1" applyAlignment="1" applyProtection="1">
      <alignment horizontal="center" vertical="center"/>
      <protection hidden="1"/>
    </xf>
    <xf numFmtId="0" fontId="12" fillId="15" borderId="143" xfId="0" applyFont="1" applyFill="1" applyBorder="1" applyAlignment="1" applyProtection="1">
      <alignment horizontal="center" vertical="center"/>
      <protection hidden="1"/>
    </xf>
    <xf numFmtId="0" fontId="12" fillId="15" borderId="144" xfId="0" applyFont="1" applyFill="1" applyBorder="1" applyAlignment="1" applyProtection="1">
      <alignment horizontal="center" vertical="center"/>
      <protection hidden="1"/>
    </xf>
    <xf numFmtId="0" fontId="12" fillId="15" borderId="145" xfId="0" applyFont="1" applyFill="1" applyBorder="1" applyAlignment="1" applyProtection="1">
      <alignment horizontal="center" vertical="center"/>
      <protection hidden="1"/>
    </xf>
    <xf numFmtId="0" fontId="12" fillId="15" borderId="30" xfId="0" applyFont="1" applyFill="1" applyBorder="1" applyAlignment="1" applyProtection="1">
      <alignment horizontal="center" vertical="center"/>
      <protection hidden="1"/>
    </xf>
    <xf numFmtId="16" fontId="23" fillId="9" borderId="123" xfId="0" applyNumberFormat="1" applyFont="1" applyFill="1" applyBorder="1" applyAlignment="1" applyProtection="1">
      <alignment horizontal="center" vertical="center"/>
      <protection hidden="1"/>
    </xf>
    <xf numFmtId="16" fontId="23" fillId="9" borderId="124" xfId="0" applyNumberFormat="1" applyFont="1" applyFill="1" applyBorder="1" applyAlignment="1" applyProtection="1">
      <alignment horizontal="center" vertical="center"/>
      <protection hidden="1"/>
    </xf>
    <xf numFmtId="16" fontId="23" fillId="9" borderId="120" xfId="0" applyNumberFormat="1" applyFont="1" applyFill="1" applyBorder="1" applyAlignment="1" applyProtection="1">
      <alignment horizontal="center" vertical="center"/>
      <protection hidden="1"/>
    </xf>
    <xf numFmtId="16" fontId="23" fillId="9" borderId="129" xfId="0" applyNumberFormat="1" applyFont="1" applyFill="1" applyBorder="1" applyAlignment="1" applyProtection="1">
      <alignment horizontal="center" vertical="center"/>
      <protection hidden="1"/>
    </xf>
    <xf numFmtId="16" fontId="23" fillId="9" borderId="130" xfId="0" applyNumberFormat="1" applyFont="1" applyFill="1" applyBorder="1" applyAlignment="1" applyProtection="1">
      <alignment horizontal="center" vertical="center"/>
      <protection hidden="1"/>
    </xf>
    <xf numFmtId="16" fontId="23" fillId="9" borderId="131" xfId="0" applyNumberFormat="1" applyFont="1" applyFill="1" applyBorder="1" applyAlignment="1" applyProtection="1">
      <alignment horizontal="center" vertical="center"/>
      <protection hidden="1"/>
    </xf>
    <xf numFmtId="0" fontId="56" fillId="9" borderId="107" xfId="0" applyFont="1" applyFill="1" applyBorder="1" applyAlignment="1" applyProtection="1">
      <alignment horizontal="left" vertical="center"/>
      <protection hidden="1"/>
    </xf>
    <xf numFmtId="0" fontId="23" fillId="9" borderId="115" xfId="0" applyFont="1" applyFill="1" applyBorder="1" applyAlignment="1" applyProtection="1">
      <alignment horizontal="left" vertical="center" wrapText="1" indent="1"/>
      <protection hidden="1"/>
    </xf>
    <xf numFmtId="0" fontId="0" fillId="9" borderId="92" xfId="0" applyFill="1" applyBorder="1" applyProtection="1">
      <protection hidden="1"/>
    </xf>
    <xf numFmtId="16" fontId="23" fillId="9" borderId="118" xfId="0" applyNumberFormat="1" applyFont="1" applyFill="1" applyBorder="1" applyAlignment="1" applyProtection="1">
      <alignment horizontal="center" vertical="center"/>
      <protection hidden="1"/>
    </xf>
    <xf numFmtId="0" fontId="0" fillId="9" borderId="0" xfId="0" applyFill="1" applyProtection="1">
      <protection hidden="1"/>
    </xf>
    <xf numFmtId="0" fontId="0" fillId="9" borderId="116" xfId="0" applyFill="1" applyBorder="1" applyProtection="1">
      <protection hidden="1"/>
    </xf>
    <xf numFmtId="0" fontId="56" fillId="9" borderId="125" xfId="0" applyFont="1" applyFill="1" applyBorder="1" applyAlignment="1" applyProtection="1">
      <alignment horizontal="left" vertical="center"/>
      <protection hidden="1"/>
    </xf>
    <xf numFmtId="0" fontId="23" fillId="9" borderId="126" xfId="0" applyFont="1" applyFill="1" applyBorder="1" applyAlignment="1" applyProtection="1">
      <alignment horizontal="left" vertical="center" wrapText="1" indent="1"/>
      <protection hidden="1"/>
    </xf>
    <xf numFmtId="16" fontId="23" fillId="9" borderId="128" xfId="0" applyNumberFormat="1" applyFont="1" applyFill="1" applyBorder="1" applyAlignment="1" applyProtection="1">
      <alignment horizontal="center" vertical="center"/>
      <protection hidden="1"/>
    </xf>
    <xf numFmtId="0" fontId="38" fillId="9" borderId="0" xfId="0" applyFont="1" applyFill="1" applyAlignment="1" applyProtection="1">
      <alignment horizontal="left" vertical="center"/>
      <protection hidden="1"/>
    </xf>
    <xf numFmtId="0" fontId="38" fillId="23" borderId="0" xfId="0" applyFont="1" applyFill="1" applyAlignment="1" applyProtection="1">
      <alignment horizontal="left" vertical="center"/>
      <protection locked="0" hidden="1"/>
    </xf>
    <xf numFmtId="0" fontId="38" fillId="20" borderId="7" xfId="0" applyFont="1" applyFill="1" applyBorder="1" applyAlignment="1" applyProtection="1">
      <alignment horizontal="left" vertical="center"/>
      <protection hidden="1"/>
    </xf>
    <xf numFmtId="0" fontId="23" fillId="7" borderId="7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20" borderId="7" xfId="0" applyFont="1" applyFill="1" applyBorder="1" applyAlignment="1" applyProtection="1">
      <alignment horizontal="center" vertical="center"/>
      <protection hidden="1"/>
    </xf>
    <xf numFmtId="0" fontId="38" fillId="7" borderId="7" xfId="0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 applyProtection="1">
      <alignment horizontal="left" vertical="center"/>
      <protection locked="0"/>
    </xf>
    <xf numFmtId="0" fontId="38" fillId="20" borderId="0" xfId="0" applyFont="1" applyFill="1" applyBorder="1" applyAlignment="1" applyProtection="1">
      <alignment horizontal="left" vertical="center"/>
      <protection hidden="1"/>
    </xf>
    <xf numFmtId="0" fontId="23" fillId="20" borderId="0" xfId="0" applyFont="1" applyFill="1" applyBorder="1" applyAlignment="1" applyProtection="1">
      <alignment horizontal="center" vertical="center"/>
      <protection hidden="1"/>
    </xf>
    <xf numFmtId="0" fontId="6" fillId="15" borderId="141" xfId="0" applyFont="1" applyFill="1" applyBorder="1" applyAlignment="1">
      <alignment horizontal="center" vertical="center" wrapText="1"/>
    </xf>
    <xf numFmtId="0" fontId="6" fillId="15" borderId="143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 applyProtection="1">
      <alignment horizontal="center" vertical="center"/>
      <protection locked="0"/>
    </xf>
    <xf numFmtId="0" fontId="66" fillId="13" borderId="15" xfId="0" applyFont="1" applyFill="1" applyBorder="1" applyAlignment="1">
      <alignment horizontal="center" vertical="center"/>
    </xf>
    <xf numFmtId="0" fontId="66" fillId="13" borderId="16" xfId="0" applyFont="1" applyFill="1" applyBorder="1" applyAlignment="1">
      <alignment horizontal="center" vertical="center"/>
    </xf>
    <xf numFmtId="14" fontId="5" fillId="20" borderId="33" xfId="0" applyNumberFormat="1" applyFont="1" applyFill="1" applyBorder="1" applyAlignment="1" applyProtection="1">
      <alignment horizontal="center" vertical="center"/>
      <protection hidden="1"/>
    </xf>
    <xf numFmtId="14" fontId="5" fillId="20" borderId="5" xfId="0" applyNumberFormat="1" applyFont="1" applyFill="1" applyBorder="1" applyAlignment="1" applyProtection="1">
      <alignment horizontal="center" vertical="center"/>
      <protection hidden="1"/>
    </xf>
    <xf numFmtId="0" fontId="30" fillId="17" borderId="33" xfId="0" applyFont="1" applyFill="1" applyBorder="1" applyAlignment="1" applyProtection="1">
      <alignment horizontal="center" vertical="center"/>
    </xf>
    <xf numFmtId="0" fontId="30" fillId="17" borderId="5" xfId="0" applyFont="1" applyFill="1" applyBorder="1" applyAlignment="1" applyProtection="1">
      <alignment horizontal="center" vertical="center"/>
    </xf>
    <xf numFmtId="0" fontId="39" fillId="4" borderId="33" xfId="0" applyFont="1" applyFill="1" applyBorder="1" applyAlignment="1" applyProtection="1">
      <alignment horizontal="center" vertical="center"/>
      <protection locked="0"/>
    </xf>
    <xf numFmtId="0" fontId="39" fillId="4" borderId="7" xfId="0" applyFont="1" applyFill="1" applyBorder="1" applyAlignment="1" applyProtection="1">
      <alignment horizontal="center" vertical="center"/>
      <protection locked="0"/>
    </xf>
    <xf numFmtId="0" fontId="39" fillId="4" borderId="5" xfId="0" applyFont="1" applyFill="1" applyBorder="1" applyAlignment="1" applyProtection="1">
      <alignment horizontal="center" vertical="center"/>
      <protection locked="0"/>
    </xf>
    <xf numFmtId="0" fontId="5" fillId="20" borderId="7" xfId="0" applyFont="1" applyFill="1" applyBorder="1" applyAlignment="1" applyProtection="1">
      <alignment horizontal="center" vertical="center"/>
      <protection hidden="1"/>
    </xf>
    <xf numFmtId="0" fontId="5" fillId="20" borderId="5" xfId="0" applyFont="1" applyFill="1" applyBorder="1" applyAlignment="1" applyProtection="1">
      <alignment horizontal="center" vertical="center"/>
      <protection hidden="1"/>
    </xf>
    <xf numFmtId="0" fontId="6" fillId="15" borderId="32" xfId="0" applyFont="1" applyFill="1" applyBorder="1" applyAlignment="1">
      <alignment horizontal="center" vertical="center"/>
    </xf>
    <xf numFmtId="0" fontId="6" fillId="15" borderId="143" xfId="0" applyFont="1" applyFill="1" applyBorder="1" applyAlignment="1">
      <alignment horizontal="center" vertical="center"/>
    </xf>
    <xf numFmtId="0" fontId="11" fillId="20" borderId="33" xfId="0" applyFont="1" applyFill="1" applyBorder="1" applyAlignment="1" applyProtection="1">
      <alignment horizontal="left" vertical="center"/>
      <protection hidden="1"/>
    </xf>
    <xf numFmtId="0" fontId="11" fillId="20" borderId="7" xfId="0" applyFont="1" applyFill="1" applyBorder="1" applyAlignment="1" applyProtection="1">
      <alignment horizontal="left" vertical="center"/>
      <protection hidden="1"/>
    </xf>
    <xf numFmtId="0" fontId="11" fillId="20" borderId="5" xfId="0" applyFont="1" applyFill="1" applyBorder="1" applyAlignment="1" applyProtection="1">
      <alignment horizontal="left" vertical="center"/>
      <protection hidden="1"/>
    </xf>
    <xf numFmtId="0" fontId="38" fillId="4" borderId="6" xfId="0" applyFont="1" applyFill="1" applyBorder="1" applyAlignment="1" applyProtection="1">
      <alignment horizontal="left" vertical="center"/>
      <protection locked="0"/>
    </xf>
    <xf numFmtId="0" fontId="23" fillId="20" borderId="158" xfId="0" applyFont="1" applyFill="1" applyBorder="1" applyAlignment="1" applyProtection="1">
      <alignment horizontal="center" vertical="center"/>
      <protection hidden="1"/>
    </xf>
    <xf numFmtId="0" fontId="6" fillId="15" borderId="134" xfId="0" applyFont="1" applyFill="1" applyBorder="1" applyAlignment="1">
      <alignment horizontal="center" vertical="center"/>
    </xf>
    <xf numFmtId="0" fontId="6" fillId="15" borderId="29" xfId="0" applyFont="1" applyFill="1" applyBorder="1" applyAlignment="1">
      <alignment horizontal="center" vertical="center"/>
    </xf>
    <xf numFmtId="0" fontId="6" fillId="15" borderId="53" xfId="0" applyFont="1" applyFill="1" applyBorder="1" applyAlignment="1">
      <alignment horizontal="center" vertical="center"/>
    </xf>
    <xf numFmtId="0" fontId="6" fillId="15" borderId="52" xfId="0" applyFont="1" applyFill="1" applyBorder="1" applyAlignment="1">
      <alignment horizontal="center" vertical="center"/>
    </xf>
    <xf numFmtId="0" fontId="6" fillId="15" borderId="135" xfId="0" applyFont="1" applyFill="1" applyBorder="1" applyAlignment="1">
      <alignment horizontal="center" vertical="center"/>
    </xf>
    <xf numFmtId="0" fontId="6" fillId="15" borderId="43" xfId="0" applyFont="1" applyFill="1" applyBorder="1" applyAlignment="1">
      <alignment horizontal="center" vertical="center"/>
    </xf>
    <xf numFmtId="0" fontId="38" fillId="20" borderId="158" xfId="0" applyFont="1" applyFill="1" applyBorder="1" applyAlignment="1" applyProtection="1">
      <alignment horizontal="left" vertical="center"/>
      <protection hidden="1"/>
    </xf>
    <xf numFmtId="0" fontId="14" fillId="21" borderId="99" xfId="0" applyFont="1" applyFill="1" applyBorder="1" applyAlignment="1">
      <alignment horizontal="center" vertical="center"/>
    </xf>
    <xf numFmtId="0" fontId="14" fillId="21" borderId="63" xfId="0" applyFont="1" applyFill="1" applyBorder="1" applyAlignment="1">
      <alignment horizontal="center" vertical="center"/>
    </xf>
    <xf numFmtId="0" fontId="36" fillId="15" borderId="66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52" fillId="9" borderId="102" xfId="0" applyFont="1" applyFill="1" applyBorder="1" applyAlignment="1">
      <alignment horizontal="right" vertical="center" wrapText="1"/>
    </xf>
    <xf numFmtId="0" fontId="52" fillId="9" borderId="103" xfId="0" applyFont="1" applyFill="1" applyBorder="1" applyAlignment="1">
      <alignment horizontal="right" vertical="center" wrapText="1"/>
    </xf>
    <xf numFmtId="9" fontId="62" fillId="7" borderId="0" xfId="0" applyNumberFormat="1" applyFont="1" applyFill="1" applyBorder="1" applyAlignment="1" applyProtection="1">
      <alignment horizontal="left" vertical="center" indent="1"/>
      <protection hidden="1"/>
    </xf>
    <xf numFmtId="9" fontId="62" fillId="7" borderId="92" xfId="0" applyNumberFormat="1" applyFont="1" applyFill="1" applyBorder="1" applyAlignment="1" applyProtection="1">
      <alignment horizontal="left" vertical="center" indent="1"/>
      <protection hidden="1"/>
    </xf>
    <xf numFmtId="0" fontId="61" fillId="7" borderId="45" xfId="0" applyFont="1" applyFill="1" applyBorder="1" applyAlignment="1" applyProtection="1">
      <alignment horizontal="left" vertical="center" indent="1"/>
      <protection hidden="1"/>
    </xf>
    <xf numFmtId="168" fontId="61" fillId="7" borderId="45" xfId="0" applyNumberFormat="1" applyFont="1" applyFill="1" applyBorder="1" applyAlignment="1" applyProtection="1">
      <alignment horizontal="left" vertical="center" indent="1"/>
      <protection hidden="1"/>
    </xf>
    <xf numFmtId="168" fontId="61" fillId="7" borderId="96" xfId="0" applyNumberFormat="1" applyFont="1" applyFill="1" applyBorder="1" applyAlignment="1" applyProtection="1">
      <alignment horizontal="left" vertical="center" indent="1"/>
      <protection hidden="1"/>
    </xf>
    <xf numFmtId="0" fontId="17" fillId="15" borderId="135" xfId="0" applyFont="1" applyFill="1" applyBorder="1" applyAlignment="1" applyProtection="1">
      <alignment horizontal="center" vertical="center"/>
      <protection locked="0"/>
    </xf>
    <xf numFmtId="0" fontId="17" fillId="15" borderId="32" xfId="0" applyFont="1" applyFill="1" applyBorder="1" applyAlignment="1" applyProtection="1">
      <alignment horizontal="center" vertical="center"/>
      <protection locked="0"/>
    </xf>
    <xf numFmtId="0" fontId="17" fillId="15" borderId="43" xfId="0" applyFont="1" applyFill="1" applyBorder="1" applyAlignment="1" applyProtection="1">
      <alignment horizontal="center" vertical="center"/>
      <protection locked="0"/>
    </xf>
    <xf numFmtId="16" fontId="10" fillId="7" borderId="148" xfId="0" applyNumberFormat="1" applyFont="1" applyFill="1" applyBorder="1" applyAlignment="1" applyProtection="1">
      <alignment horizontal="left" vertical="center" indent="1"/>
      <protection hidden="1"/>
    </xf>
    <xf numFmtId="16" fontId="10" fillId="7" borderId="29" xfId="0" applyNumberFormat="1" applyFont="1" applyFill="1" applyBorder="1" applyAlignment="1" applyProtection="1">
      <alignment horizontal="left" vertical="center" indent="1"/>
      <protection hidden="1"/>
    </xf>
    <xf numFmtId="14" fontId="11" fillId="7" borderId="0" xfId="0" applyNumberFormat="1" applyFont="1" applyFill="1" applyBorder="1" applyAlignment="1" applyProtection="1">
      <alignment horizontal="left" vertical="center" indent="1"/>
      <protection hidden="1"/>
    </xf>
    <xf numFmtId="14" fontId="11" fillId="7" borderId="92" xfId="0" applyNumberFormat="1" applyFont="1" applyFill="1" applyBorder="1" applyAlignment="1" applyProtection="1">
      <alignment horizontal="left" vertical="center" indent="1"/>
      <protection hidden="1"/>
    </xf>
    <xf numFmtId="9" fontId="10" fillId="7" borderId="0" xfId="0" applyNumberFormat="1" applyFont="1" applyFill="1" applyBorder="1" applyAlignment="1" applyProtection="1">
      <alignment horizontal="left" vertical="center" wrapText="1" indent="1"/>
      <protection hidden="1"/>
    </xf>
    <xf numFmtId="9" fontId="10" fillId="7" borderId="92" xfId="0" applyNumberFormat="1" applyFont="1" applyFill="1" applyBorder="1" applyAlignment="1" applyProtection="1">
      <alignment horizontal="left" vertical="center" wrapText="1" indent="1"/>
      <protection hidden="1"/>
    </xf>
    <xf numFmtId="0" fontId="61" fillId="7" borderId="0" xfId="0" applyFont="1" applyFill="1" applyBorder="1" applyAlignment="1" applyProtection="1">
      <alignment horizontal="left" vertical="center" indent="1"/>
      <protection hidden="1"/>
    </xf>
    <xf numFmtId="9" fontId="10" fillId="7" borderId="0" xfId="0" applyNumberFormat="1" applyFont="1" applyFill="1" applyBorder="1" applyAlignment="1" applyProtection="1">
      <alignment horizontal="left" vertical="center" wrapText="1" indent="1"/>
      <protection locked="0"/>
    </xf>
    <xf numFmtId="9" fontId="10" fillId="7" borderId="92" xfId="0" applyNumberFormat="1" applyFont="1" applyFill="1" applyBorder="1" applyAlignment="1" applyProtection="1">
      <alignment horizontal="left" vertical="center" wrapText="1" indent="1"/>
      <protection locked="0"/>
    </xf>
    <xf numFmtId="14" fontId="11" fillId="7" borderId="0" xfId="0" applyNumberFormat="1" applyFont="1" applyFill="1" applyBorder="1" applyAlignment="1" applyProtection="1">
      <alignment horizontal="left" vertical="center" indent="1"/>
      <protection locked="0"/>
    </xf>
    <xf numFmtId="14" fontId="11" fillId="7" borderId="92" xfId="0" applyNumberFormat="1" applyFont="1" applyFill="1" applyBorder="1" applyAlignment="1" applyProtection="1">
      <alignment horizontal="left" vertical="center" indent="1"/>
      <protection locked="0"/>
    </xf>
    <xf numFmtId="9" fontId="62" fillId="7" borderId="0" xfId="0" applyNumberFormat="1" applyFont="1" applyFill="1" applyBorder="1" applyAlignment="1" applyProtection="1">
      <alignment horizontal="left" vertical="center" indent="1"/>
      <protection locked="0"/>
    </xf>
    <xf numFmtId="9" fontId="62" fillId="7" borderId="92" xfId="0" applyNumberFormat="1" applyFont="1" applyFill="1" applyBorder="1" applyAlignment="1" applyProtection="1">
      <alignment horizontal="left" vertical="center" indent="1"/>
      <protection locked="0"/>
    </xf>
    <xf numFmtId="168" fontId="61" fillId="7" borderId="45" xfId="0" applyNumberFormat="1" applyFont="1" applyFill="1" applyBorder="1" applyAlignment="1">
      <alignment horizontal="left" vertical="center" indent="1"/>
    </xf>
    <xf numFmtId="168" fontId="61" fillId="7" borderId="96" xfId="0" applyNumberFormat="1" applyFont="1" applyFill="1" applyBorder="1" applyAlignment="1">
      <alignment horizontal="left" vertical="center" indent="1"/>
    </xf>
    <xf numFmtId="16" fontId="10" fillId="7" borderId="148" xfId="0" applyNumberFormat="1" applyFont="1" applyFill="1" applyBorder="1" applyAlignment="1" applyProtection="1">
      <alignment horizontal="left" vertical="center" indent="1"/>
      <protection locked="0"/>
    </xf>
    <xf numFmtId="16" fontId="10" fillId="7" borderId="29" xfId="0" applyNumberFormat="1" applyFont="1" applyFill="1" applyBorder="1" applyAlignment="1" applyProtection="1">
      <alignment horizontal="left" vertical="center" indent="1"/>
      <protection locked="0"/>
    </xf>
    <xf numFmtId="9" fontId="10" fillId="7" borderId="0" xfId="0" applyNumberFormat="1" applyFont="1" applyFill="1" applyBorder="1" applyAlignment="1" applyProtection="1">
      <alignment horizontal="left" vertical="center" wrapText="1" indent="1"/>
    </xf>
    <xf numFmtId="0" fontId="61" fillId="7" borderId="0" xfId="0" applyFont="1" applyFill="1" applyBorder="1" applyAlignment="1">
      <alignment horizontal="left" vertical="center" indent="1"/>
    </xf>
    <xf numFmtId="0" fontId="61" fillId="7" borderId="45" xfId="0" applyFont="1" applyFill="1" applyBorder="1" applyAlignment="1">
      <alignment horizontal="left" vertical="center" indent="1"/>
    </xf>
    <xf numFmtId="0" fontId="23" fillId="14" borderId="150" xfId="0" applyFont="1" applyFill="1" applyBorder="1" applyAlignment="1" applyProtection="1">
      <alignment horizontal="center" vertical="center"/>
      <protection locked="0"/>
    </xf>
    <xf numFmtId="0" fontId="23" fillId="14" borderId="77" xfId="0" applyFont="1" applyFill="1" applyBorder="1" applyAlignment="1" applyProtection="1">
      <alignment horizontal="center" vertical="center"/>
      <protection locked="0"/>
    </xf>
    <xf numFmtId="0" fontId="23" fillId="14" borderId="78" xfId="0" applyFont="1" applyFill="1" applyBorder="1" applyAlignment="1" applyProtection="1">
      <alignment horizontal="center" vertical="center"/>
      <protection locked="0"/>
    </xf>
    <xf numFmtId="0" fontId="48" fillId="14" borderId="85" xfId="0" applyFont="1" applyFill="1" applyBorder="1" applyAlignment="1" applyProtection="1">
      <alignment horizontal="center" vertical="center"/>
      <protection locked="0"/>
    </xf>
    <xf numFmtId="0" fontId="48" fillId="14" borderId="77" xfId="0" applyFont="1" applyFill="1" applyBorder="1" applyAlignment="1" applyProtection="1">
      <alignment horizontal="center" vertical="center"/>
      <protection locked="0"/>
    </xf>
    <xf numFmtId="0" fontId="38" fillId="4" borderId="151" xfId="0" applyFont="1" applyFill="1" applyBorder="1" applyAlignment="1" applyProtection="1">
      <alignment horizontal="left" vertical="center" indent="1"/>
      <protection locked="0"/>
    </xf>
    <xf numFmtId="0" fontId="38" fillId="4" borderId="152" xfId="0" applyFont="1" applyFill="1" applyBorder="1" applyAlignment="1" applyProtection="1">
      <alignment horizontal="left" vertical="center" indent="1"/>
      <protection locked="0"/>
    </xf>
    <xf numFmtId="0" fontId="38" fillId="4" borderId="154" xfId="0" applyFont="1" applyFill="1" applyBorder="1" applyAlignment="1" applyProtection="1">
      <alignment horizontal="left" vertical="center" indent="1"/>
      <protection locked="0"/>
    </xf>
    <xf numFmtId="0" fontId="38" fillId="4" borderId="155" xfId="0" applyFont="1" applyFill="1" applyBorder="1" applyAlignment="1" applyProtection="1">
      <alignment horizontal="left" vertical="center" indent="1"/>
      <protection locked="0"/>
    </xf>
    <xf numFmtId="0" fontId="38" fillId="4" borderId="153" xfId="0" applyFont="1" applyFill="1" applyBorder="1" applyAlignment="1" applyProtection="1">
      <alignment horizontal="left" vertical="center" indent="1"/>
      <protection locked="0"/>
    </xf>
    <xf numFmtId="0" fontId="38" fillId="4" borderId="96" xfId="0" applyFont="1" applyFill="1" applyBorder="1" applyAlignment="1" applyProtection="1">
      <alignment horizontal="left" vertical="center" indent="1"/>
      <protection locked="0"/>
    </xf>
    <xf numFmtId="165" fontId="32" fillId="4" borderId="33" xfId="0" applyNumberFormat="1" applyFont="1" applyFill="1" applyBorder="1" applyAlignment="1" applyProtection="1">
      <alignment horizontal="center" vertical="center"/>
      <protection locked="0"/>
    </xf>
    <xf numFmtId="165" fontId="32" fillId="4" borderId="5" xfId="0" applyNumberFormat="1" applyFont="1" applyFill="1" applyBorder="1" applyAlignment="1" applyProtection="1">
      <alignment horizontal="center" vertical="center"/>
      <protection locked="0"/>
    </xf>
    <xf numFmtId="165" fontId="32" fillId="4" borderId="7" xfId="0" applyNumberFormat="1" applyFont="1" applyFill="1" applyBorder="1" applyAlignment="1" applyProtection="1">
      <alignment horizontal="center" vertical="center"/>
      <protection locked="0"/>
    </xf>
    <xf numFmtId="165" fontId="32" fillId="4" borderId="54" xfId="0" applyNumberFormat="1" applyFont="1" applyFill="1" applyBorder="1" applyAlignment="1" applyProtection="1">
      <alignment horizontal="center" vertical="center"/>
      <protection locked="0"/>
    </xf>
    <xf numFmtId="165" fontId="32" fillId="4" borderId="9" xfId="0" applyNumberFormat="1" applyFont="1" applyFill="1" applyBorder="1" applyAlignment="1" applyProtection="1">
      <alignment horizontal="center" vertical="center"/>
      <protection locked="0"/>
    </xf>
    <xf numFmtId="0" fontId="16" fillId="10" borderId="45" xfId="0" applyFont="1" applyFill="1" applyBorder="1" applyAlignment="1">
      <alignment horizontal="center" vertical="center"/>
    </xf>
    <xf numFmtId="0" fontId="36" fillId="15" borderId="31" xfId="0" applyFont="1" applyFill="1" applyBorder="1" applyAlignment="1">
      <alignment horizontal="left" vertical="center"/>
    </xf>
    <xf numFmtId="0" fontId="36" fillId="15" borderId="34" xfId="0" applyFont="1" applyFill="1" applyBorder="1" applyAlignment="1">
      <alignment horizontal="left" vertical="center"/>
    </xf>
    <xf numFmtId="0" fontId="17" fillId="15" borderId="31" xfId="0" applyFont="1" applyFill="1" applyBorder="1" applyAlignment="1">
      <alignment horizontal="center" vertical="center"/>
    </xf>
    <xf numFmtId="0" fontId="17" fillId="15" borderId="34" xfId="0" applyFont="1" applyFill="1" applyBorder="1" applyAlignment="1">
      <alignment horizontal="center" vertical="center"/>
    </xf>
    <xf numFmtId="0" fontId="15" fillId="14" borderId="109" xfId="0" applyFont="1" applyFill="1" applyBorder="1" applyAlignment="1">
      <alignment horizontal="center" vertical="center"/>
    </xf>
    <xf numFmtId="0" fontId="15" fillId="14" borderId="110" xfId="0" applyFont="1" applyFill="1" applyBorder="1" applyAlignment="1">
      <alignment horizontal="center" vertical="center"/>
    </xf>
  </cellXfs>
  <cellStyles count="2">
    <cellStyle name="Normal" xfId="0" builtinId="0"/>
    <cellStyle name="Normal 5" xfId="1" xr:uid="{C7BCB71D-2B81-4E20-8AA8-4A92041E0420}"/>
  </cellStyles>
  <dxfs count="8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theme="0"/>
      </font>
      <fill>
        <patternFill>
          <bgColor theme="2" tint="-0.499984740745262"/>
        </patternFill>
      </fill>
    </dxf>
    <dxf>
      <font>
        <color theme="0"/>
      </font>
      <fill>
        <patternFill>
          <bgColor rgb="FF55B03E"/>
        </patternFill>
      </fill>
    </dxf>
    <dxf>
      <font>
        <color theme="0"/>
      </font>
      <fill>
        <patternFill>
          <bgColor rgb="FFF0462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R$&quot;\ #,##0.00"/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R$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9847407452621"/>
        </left>
        <right/>
        <top style="thin">
          <color theme="0" tint="-0.14999847407452621"/>
        </top>
        <bottom style="thin">
          <color theme="0" tint="-0.149998474074526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R$&quot;\ 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\(ddd\)\ dd/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9847407452621"/>
        </left>
        <right/>
        <top style="thin">
          <color theme="0" tint="-0.14999847407452621"/>
        </top>
        <bottom style="thin">
          <color theme="0" tint="-0.14999847407452621"/>
        </bottom>
      </border>
      <protection locked="0" hidden="0"/>
    </dxf>
    <dxf>
      <border outline="0">
        <bottom style="thin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Segoe UI"/>
        <family val="2"/>
        <scheme val="none"/>
      </font>
      <fill>
        <patternFill patternType="solid">
          <fgColor indexed="64"/>
          <bgColor rgb="FF3F6BB3"/>
        </patternFill>
      </fill>
      <alignment horizontal="center" vertical="center" textRotation="0" wrapText="0" indent="0" justifyLastLine="0" shrinkToFit="0" readingOrder="0"/>
    </dxf>
    <dxf>
      <fill>
        <patternFill>
          <bgColor rgb="FFE16162"/>
        </patternFill>
      </fill>
    </dxf>
    <dxf>
      <fill>
        <patternFill>
          <bgColor rgb="FFF7981C"/>
        </patternFill>
      </fill>
    </dxf>
    <dxf>
      <fill>
        <patternFill>
          <bgColor rgb="FF72C380"/>
        </patternFill>
      </fill>
    </dxf>
    <dxf>
      <font>
        <b/>
        <i val="0"/>
        <color rgb="FFCC0000"/>
      </font>
    </dxf>
    <dxf>
      <font>
        <b/>
        <i val="0"/>
        <color auto="1"/>
      </font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6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0" tint="-0.149998474074526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0.14999847407452621"/>
        </top>
        <bottom style="thin">
          <color theme="0" tint="-0.1499984740745262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0.14999847407452621"/>
        </top>
        <bottom style="thin">
          <color theme="0" tint="-0.149998474074526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 tint="-0.14999847407452621"/>
        </top>
        <bottom style="thin">
          <color theme="0" tint="-0.149998474074526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0" tint="-0.14999847407452621"/>
        </top>
        <bottom style="thin">
          <color theme="0" tint="-0.149998474074526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0" tint="-0.14999847407452621"/>
        </top>
        <bottom style="thin">
          <color theme="0" tint="-0.14999847407452621"/>
        </bottom>
      </border>
      <protection locked="0" hidden="0"/>
    </dxf>
    <dxf>
      <border outline="0">
        <bottom style="thin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8"/>
        <color theme="0"/>
        <name val="Tahoma"/>
        <family val="2"/>
        <scheme val="none"/>
      </font>
      <fill>
        <patternFill patternType="solid">
          <fgColor indexed="64"/>
          <bgColor rgb="FF3F6BB3"/>
        </patternFill>
      </fill>
    </dxf>
    <dxf>
      <font>
        <color auto="1"/>
      </font>
      <fill>
        <patternFill>
          <bgColor rgb="FF72C38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rgb="FFE161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9847407452621"/>
        </left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>
        <left/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70" formatCode="dd/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14999847407452621"/>
        </left>
        <right/>
        <top style="thin">
          <color theme="0" tint="-0.14999847407452621"/>
        </top>
        <bottom style="thin">
          <color theme="0" tint="-0.14999847407452621"/>
        </bottom>
      </border>
      <protection locked="0" hidden="0"/>
    </dxf>
    <dxf>
      <border outline="0">
        <bottom style="thin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rgb="FF3F6BB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Tahoma"/>
        <family val="2"/>
        <scheme val="none"/>
      </font>
      <fill>
        <patternFill patternType="solid">
          <fgColor indexed="64"/>
          <bgColor rgb="FF3F6BB3"/>
        </patternFill>
      </fill>
      <alignment horizontal="center" vertical="center" textRotation="0" wrapText="0" indent="0" justifyLastLine="0" shrinkToFit="0" readingOrder="0"/>
    </dxf>
    <dxf>
      <font>
        <b/>
        <i val="0"/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7" formatCode="[hh]:mm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0" tint="-0.14999847407452621"/>
        </right>
        <top style="thin">
          <color theme="0" tint="-0.14999847407452621"/>
        </top>
        <bottom style="thin">
          <color theme="0" tint="-0.149998474074526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0" tint="-0.14999847407452621"/>
        </top>
        <bottom style="thin">
          <color theme="0" tint="-0.149998474074526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\(ddd\)\ dd/mm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9847407452621"/>
        </left>
        <right/>
        <top style="thin">
          <color theme="0" tint="-0.14999847407452621"/>
        </top>
        <bottom style="thin">
          <color theme="0" tint="-0.14999847407452621"/>
        </bottom>
      </border>
      <protection locked="0" hidden="0"/>
    </dxf>
    <dxf>
      <border outline="0">
        <bottom style="thin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Tahoma"/>
        <family val="2"/>
        <scheme val="none"/>
      </font>
      <fill>
        <patternFill patternType="solid">
          <fgColor indexed="64"/>
          <bgColor rgb="FF3F6BB3"/>
        </patternFill>
      </fill>
      <alignment horizontal="center" vertical="center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theme="7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0"/>
        </patternFill>
      </fill>
      <border diagonalDown="1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6795556505021"/>
        </bottom>
        <diagonal style="thin">
          <color theme="0" tint="-0.14996795556505021"/>
        </diagonal>
        <vertical style="thin">
          <color theme="0" tint="-0.14993743705557422"/>
        </vertical>
        <horizontal style="thin">
          <color theme="0" tint="-0.14993743705557422"/>
        </horizontal>
      </border>
    </dxf>
    <dxf>
      <fill>
        <patternFill>
          <bgColor rgb="FFF8F8F8"/>
        </patternFill>
      </fill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6795556505021"/>
        </horizontal>
      </border>
    </dxf>
  </dxfs>
  <tableStyles count="1" defaultTableStyle="TableStyleMedium2" defaultPivotStyle="PivotStyleLight16">
    <tableStyle name="Estilo de Tabela 1" pivot="0" count="2" xr9:uid="{242943B3-E1D5-400E-85CB-C2BB489BCC55}">
      <tableStyleElement type="firstRowStripe" dxfId="88"/>
      <tableStyleElement type="secondRowStripe" dxfId="87"/>
    </tableStyle>
  </tableStyles>
  <colors>
    <mruColors>
      <color rgb="FFF8F8F8"/>
      <color rgb="FF2B65D5"/>
      <color rgb="FF3F6BB3"/>
      <color rgb="FFFFB9B9"/>
      <color rgb="FFFFA7A7"/>
      <color rgb="FFF0462E"/>
      <color rgb="FFFF9900"/>
      <color rgb="FFF57867"/>
      <color rgb="FF0079C0"/>
      <color rgb="FF55B0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Dados!$AF$6:$AF$17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Dados!$AH$6:$AH$17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6-4C06-A38F-7E0A18DA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-6"/>
        <c:axId val="212878440"/>
        <c:axId val="212877784"/>
      </c:barChart>
      <c:catAx>
        <c:axId val="21287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877784"/>
        <c:crosses val="autoZero"/>
        <c:auto val="1"/>
        <c:lblAlgn val="ctr"/>
        <c:lblOffset val="100"/>
        <c:noMultiLvlLbl val="0"/>
      </c:catAx>
      <c:valAx>
        <c:axId val="2128777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2878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Receitas</c:v>
          </c:tx>
          <c:spPr>
            <a:solidFill>
              <a:srgbClr val="55B03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Rel_Fin!$C$8:$N$8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Rel_Fin!$C$9:$N$9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7-443D-AB74-F528128DDFF7}"/>
            </c:ext>
          </c:extLst>
        </c:ser>
        <c:ser>
          <c:idx val="1"/>
          <c:order val="1"/>
          <c:tx>
            <c:v>Despesas</c:v>
          </c:tx>
          <c:spPr>
            <a:solidFill>
              <a:srgbClr val="F0462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Rel_Fin!$C$8:$N$8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Rel_Fin!$C$10:$N$10</c:f>
              <c:numCache>
                <c:formatCode>"R$"\ #,##0.00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7-443D-AB74-F528128DDFF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"/>
        <c:overlap val="100"/>
        <c:axId val="381981808"/>
        <c:axId val="381981480"/>
      </c:barChart>
      <c:catAx>
        <c:axId val="381981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1981480"/>
        <c:crosses val="autoZero"/>
        <c:auto val="1"/>
        <c:lblAlgn val="ctr"/>
        <c:lblOffset val="100"/>
        <c:noMultiLvlLbl val="0"/>
      </c:catAx>
      <c:valAx>
        <c:axId val="38198148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8198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023490469056458E-2"/>
          <c:y val="0.12285624790728319"/>
          <c:w val="0.43382684199762794"/>
          <c:h val="0.754287504185433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55B03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23-4567-AA9E-833DF25C01BE}"/>
              </c:ext>
            </c:extLst>
          </c:dPt>
          <c:dPt>
            <c:idx val="1"/>
            <c:bubble3D val="0"/>
            <c:spPr>
              <a:solidFill>
                <a:srgbClr val="F0462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C23-4567-AA9E-833DF25C01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Rel_Fin!$O$9:$O$10</c:f>
              <c:strCache>
                <c:ptCount val="2"/>
                <c:pt idx="0">
                  <c:v>Receitas</c:v>
                </c:pt>
                <c:pt idx="1">
                  <c:v>Despesas</c:v>
                </c:pt>
              </c:strCache>
            </c:strRef>
          </c:cat>
          <c:val>
            <c:numRef>
              <c:f>Rel_Fin!$P$9:$P$10</c:f>
              <c:numCache>
                <c:formatCode>"R$"\ #,##0.00</c:formatCode>
                <c:ptCount val="2"/>
                <c:pt idx="0">
                  <c:v>5780</c:v>
                </c:pt>
                <c:pt idx="1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3-4567-AA9E-833DF25C0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Acertos</c:v>
          </c:tx>
          <c:spPr>
            <a:solidFill>
              <a:srgbClr val="72C38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Dados!$AF$6:$AF$17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Dados!$AL$6:$AL$17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0.72972972972972971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4-4102-AD38-745A88FBB3A6}"/>
            </c:ext>
          </c:extLst>
        </c:ser>
        <c:ser>
          <c:idx val="1"/>
          <c:order val="1"/>
          <c:tx>
            <c:v>Erros</c:v>
          </c:tx>
          <c:spPr>
            <a:solidFill>
              <a:srgbClr val="E161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Dados!$AM$6:$AM$17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0.27027027027027029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C4-4102-AD38-745A88FBB3A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"/>
        <c:overlap val="100"/>
        <c:axId val="212878440"/>
        <c:axId val="212877784"/>
      </c:barChart>
      <c:catAx>
        <c:axId val="21287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877784"/>
        <c:crosses val="autoZero"/>
        <c:auto val="1"/>
        <c:lblAlgn val="ctr"/>
        <c:lblOffset val="100"/>
        <c:noMultiLvlLbl val="0"/>
      </c:catAx>
      <c:valAx>
        <c:axId val="21287778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12878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5636105188343994E-2"/>
          <c:y val="3.0601092896174863E-2"/>
          <c:w val="0.96872778962331196"/>
          <c:h val="0.75326672690503849"/>
        </c:manualLayout>
      </c:layout>
      <c:lineChart>
        <c:grouping val="standard"/>
        <c:varyColors val="0"/>
        <c:ser>
          <c:idx val="1"/>
          <c:order val="0"/>
          <c:tx>
            <c:v>Meta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ysClr val="window" lastClr="FFFFFF"/>
              </a:solidFill>
              <a:ln w="19050">
                <a:solidFill>
                  <a:srgbClr val="FF99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 Black" panose="020B0A02040204020203" pitchFamily="34" charset="0"/>
                    <a:ea typeface="Segoe UI Black" panose="020B0A02040204020203" pitchFamily="34" charset="0"/>
                    <a:cs typeface="Segoe UI Black" panose="020B0A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Dados!$V$6:$V$17</c15:sqref>
                  </c15:fullRef>
                </c:ext>
              </c:extLst>
              <c:f>Dados!$V$7:$V$17</c:f>
              <c:strCache>
                <c:ptCount val="11"/>
                <c:pt idx="0">
                  <c:v>Fev</c:v>
                </c:pt>
                <c:pt idx="1">
                  <c:v>Mar</c:v>
                </c:pt>
                <c:pt idx="2">
                  <c:v>Abr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Dados!$X$6:$X$17</c15:sqref>
                  </c15:fullRef>
                </c:ext>
              </c:extLst>
              <c:f>Dados!$X$7:$X$17</c:f>
              <c:numCache>
                <c:formatCode>[hh]:mm</c:formatCode>
                <c:ptCount val="11"/>
                <c:pt idx="0">
                  <c:v>4.166666666666667</c:v>
                </c:pt>
                <c:pt idx="1">
                  <c:v>4.166666666666667</c:v>
                </c:pt>
                <c:pt idx="2">
                  <c:v>4.166666666666667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5.833333333333333</c:v>
                </c:pt>
                <c:pt idx="8">
                  <c:v>5.833333333333333</c:v>
                </c:pt>
                <c:pt idx="9">
                  <c:v>5.833333333333333</c:v>
                </c:pt>
                <c:pt idx="10">
                  <c:v>5.833333333333333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009-4E3F-9B8A-40C93AF43E01}"/>
            </c:ext>
          </c:extLst>
        </c:ser>
        <c:ser>
          <c:idx val="0"/>
          <c:order val="1"/>
          <c:tx>
            <c:v>Realizado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ysClr val="window" lastClr="FFFFFF"/>
              </a:solidFill>
              <a:ln w="19050">
                <a:solidFill>
                  <a:srgbClr val="5B9BD5">
                    <a:lumMod val="75000"/>
                  </a:srgb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 Black" panose="020B0A02040204020203" pitchFamily="34" charset="0"/>
                    <a:ea typeface="Segoe UI Black" panose="020B0A02040204020203" pitchFamily="34" charset="0"/>
                    <a:cs typeface="Segoe UI Black" panose="020B0A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Dados!$V$6:$V$17</c15:sqref>
                  </c15:fullRef>
                </c:ext>
              </c:extLst>
              <c:f>Dados!$V$7:$V$17</c:f>
              <c:strCache>
                <c:ptCount val="11"/>
                <c:pt idx="0">
                  <c:v>Fev</c:v>
                </c:pt>
                <c:pt idx="1">
                  <c:v>Mar</c:v>
                </c:pt>
                <c:pt idx="2">
                  <c:v>Abr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Dados!$Y$6:$Y$17</c15:sqref>
                  </c15:fullRef>
                </c:ext>
              </c:extLst>
              <c:f>Dados!$Y$7:$Y$17</c:f>
              <c:numCache>
                <c:formatCode>[hh]:mm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009-4E3F-9B8A-40C93AF43E0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9499871"/>
        <c:axId val="639494463"/>
      </c:lineChart>
      <c:catAx>
        <c:axId val="6394998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639494463"/>
        <c:crosses val="autoZero"/>
        <c:auto val="1"/>
        <c:lblAlgn val="ctr"/>
        <c:lblOffset val="100"/>
        <c:noMultiLvlLbl val="0"/>
      </c:catAx>
      <c:valAx>
        <c:axId val="63949446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[hh]:mm" sourceLinked="1"/>
        <c:majorTickMark val="none"/>
        <c:minorTickMark val="none"/>
        <c:tickLblPos val="nextTo"/>
        <c:crossAx val="639499871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157232704402517E-2"/>
          <c:y val="6.5217391304347824E-2"/>
          <c:w val="0.94968553459119498"/>
          <c:h val="0.7387561337441515"/>
        </c:manualLayout>
      </c:layout>
      <c:barChart>
        <c:barDir val="col"/>
        <c:grouping val="percentStacked"/>
        <c:varyColors val="0"/>
        <c:ser>
          <c:idx val="0"/>
          <c:order val="0"/>
          <c:tx>
            <c:v>Acertos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Dados!$AZ$5:$AZ$16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Dados!$BE$5:$BE$16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7-486E-B4BF-C6E80396AEC1}"/>
            </c:ext>
          </c:extLst>
        </c:ser>
        <c:ser>
          <c:idx val="1"/>
          <c:order val="1"/>
          <c:tx>
            <c:v>Erros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Dados!$AZ$5:$AZ$16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Dados!$BF$5:$BF$16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27-486E-B4BF-C6E80396AEC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"/>
        <c:overlap val="100"/>
        <c:axId val="212878440"/>
        <c:axId val="212877784"/>
      </c:barChart>
      <c:catAx>
        <c:axId val="21287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877784"/>
        <c:crosses val="autoZero"/>
        <c:auto val="1"/>
        <c:lblAlgn val="ctr"/>
        <c:lblOffset val="100"/>
        <c:noMultiLvlLbl val="0"/>
      </c:catAx>
      <c:valAx>
        <c:axId val="21287778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12878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Questões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Dados!$AZ$5:$AZ$16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Dados!$BB$5:$BB$16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6-4C06-A38F-7E0A18DA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-6"/>
        <c:axId val="212878440"/>
        <c:axId val="212877784"/>
      </c:barChart>
      <c:catAx>
        <c:axId val="21287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877784"/>
        <c:crosses val="autoZero"/>
        <c:auto val="1"/>
        <c:lblAlgn val="ctr"/>
        <c:lblOffset val="100"/>
        <c:noMultiLvlLbl val="0"/>
      </c:catAx>
      <c:valAx>
        <c:axId val="2128777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2878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5636105188343994E-2"/>
          <c:y val="3.0601092896174863E-2"/>
          <c:w val="0.96872778962331196"/>
          <c:h val="0.75326672690503849"/>
        </c:manualLayout>
      </c:layout>
      <c:lineChart>
        <c:grouping val="standard"/>
        <c:varyColors val="0"/>
        <c:ser>
          <c:idx val="1"/>
          <c:order val="0"/>
          <c:tx>
            <c:v>Meta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ysClr val="window" lastClr="FFFFFF"/>
              </a:solidFill>
              <a:ln w="19050">
                <a:solidFill>
                  <a:srgbClr val="FF99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 Black" panose="020B0A02040204020203" pitchFamily="34" charset="0"/>
                    <a:ea typeface="Segoe UI Black" panose="020B0A02040204020203" pitchFamily="34" charset="0"/>
                    <a:cs typeface="Segoe UI Black" panose="020B0A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Dados!$V$6:$V$17</c15:sqref>
                  </c15:fullRef>
                </c:ext>
              </c:extLst>
              <c:f>Dados!$V$7:$V$17</c:f>
              <c:strCache>
                <c:ptCount val="11"/>
                <c:pt idx="0">
                  <c:v>Fev</c:v>
                </c:pt>
                <c:pt idx="1">
                  <c:v>Mar</c:v>
                </c:pt>
                <c:pt idx="2">
                  <c:v>Abr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Dados!$X$6:$X$17</c15:sqref>
                  </c15:fullRef>
                </c:ext>
              </c:extLst>
              <c:f>Dados!$X$7:$X$17</c:f>
              <c:numCache>
                <c:formatCode>[hh]:mm</c:formatCode>
                <c:ptCount val="11"/>
                <c:pt idx="0">
                  <c:v>4.166666666666667</c:v>
                </c:pt>
                <c:pt idx="1">
                  <c:v>4.166666666666667</c:v>
                </c:pt>
                <c:pt idx="2">
                  <c:v>4.166666666666667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5.833333333333333</c:v>
                </c:pt>
                <c:pt idx="8">
                  <c:v>5.833333333333333</c:v>
                </c:pt>
                <c:pt idx="9">
                  <c:v>5.833333333333333</c:v>
                </c:pt>
                <c:pt idx="10">
                  <c:v>5.833333333333333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2-4C22-BB15-51C4A0092BD6}"/>
            </c:ext>
          </c:extLst>
        </c:ser>
        <c:ser>
          <c:idx val="0"/>
          <c:order val="1"/>
          <c:tx>
            <c:v>Realizado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ysClr val="window" lastClr="FFFFFF"/>
              </a:solidFill>
              <a:ln w="19050">
                <a:solidFill>
                  <a:srgbClr val="5B9BD5">
                    <a:lumMod val="75000"/>
                  </a:srgb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 Black" panose="020B0A02040204020203" pitchFamily="34" charset="0"/>
                    <a:ea typeface="Segoe UI Black" panose="020B0A02040204020203" pitchFamily="34" charset="0"/>
                    <a:cs typeface="Segoe UI Black" panose="020B0A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Dados!$V$6:$V$17</c15:sqref>
                  </c15:fullRef>
                </c:ext>
              </c:extLst>
              <c:f>Dados!$V$7:$V$17</c:f>
              <c:strCache>
                <c:ptCount val="11"/>
                <c:pt idx="0">
                  <c:v>Fev</c:v>
                </c:pt>
                <c:pt idx="1">
                  <c:v>Mar</c:v>
                </c:pt>
                <c:pt idx="2">
                  <c:v>Abr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Dados!$Y$6:$Y$17</c15:sqref>
                  </c15:fullRef>
                </c:ext>
              </c:extLst>
              <c:f>Dados!$Y$7:$Y$17</c:f>
              <c:numCache>
                <c:formatCode>[hh]:mm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E2-4C22-BB15-51C4A0092B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9499871"/>
        <c:axId val="639494463"/>
      </c:lineChart>
      <c:catAx>
        <c:axId val="6394998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639494463"/>
        <c:crosses val="autoZero"/>
        <c:auto val="1"/>
        <c:lblAlgn val="ctr"/>
        <c:lblOffset val="100"/>
        <c:noMultiLvlLbl val="0"/>
      </c:catAx>
      <c:valAx>
        <c:axId val="63949446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[hh]:mm" sourceLinked="1"/>
        <c:majorTickMark val="none"/>
        <c:minorTickMark val="none"/>
        <c:tickLblPos val="nextTo"/>
        <c:crossAx val="639499871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Dados!$AI$22:$AI$41</c:f>
              <c:strCache>
                <c:ptCount val="20"/>
                <c:pt idx="0">
                  <c:v>SIMULADO 1 - VUNESP</c:v>
                </c:pt>
                <c:pt idx="1">
                  <c:v>SIMULADO 2 - 0</c:v>
                </c:pt>
                <c:pt idx="2">
                  <c:v>SIMULADO 3 - 0</c:v>
                </c:pt>
                <c:pt idx="3">
                  <c:v>SIMULADO 4 - 0</c:v>
                </c:pt>
                <c:pt idx="4">
                  <c:v>SIMULADO 5 - 0</c:v>
                </c:pt>
                <c:pt idx="5">
                  <c:v>SIMULADO 6 - 0</c:v>
                </c:pt>
                <c:pt idx="6">
                  <c:v>SIMULADO 7 - 0</c:v>
                </c:pt>
                <c:pt idx="7">
                  <c:v>SIMULADO 8 - 0</c:v>
                </c:pt>
                <c:pt idx="8">
                  <c:v>SIMULADO 9 - 0</c:v>
                </c:pt>
                <c:pt idx="9">
                  <c:v>SIMULADO 10 - 0</c:v>
                </c:pt>
                <c:pt idx="10">
                  <c:v>SIMULADO 11 - 0</c:v>
                </c:pt>
                <c:pt idx="11">
                  <c:v>SIMULADO 12 - 0</c:v>
                </c:pt>
                <c:pt idx="12">
                  <c:v>SIMULADO 13 - 0</c:v>
                </c:pt>
                <c:pt idx="13">
                  <c:v>SIMULADO 14 - 0</c:v>
                </c:pt>
                <c:pt idx="14">
                  <c:v>SIMULADO 15 - 0</c:v>
                </c:pt>
                <c:pt idx="15">
                  <c:v>SIMULADO 16 - 0</c:v>
                </c:pt>
                <c:pt idx="16">
                  <c:v>SIMULADO 17 - 0</c:v>
                </c:pt>
                <c:pt idx="17">
                  <c:v>SIMULADO 18 - 0</c:v>
                </c:pt>
                <c:pt idx="18">
                  <c:v>SIMULADO 19 - 0</c:v>
                </c:pt>
                <c:pt idx="19">
                  <c:v>SIMULADO 20 - 0</c:v>
                </c:pt>
              </c:strCache>
            </c:strRef>
          </c:cat>
          <c:val>
            <c:numRef>
              <c:f>Dados!$AH$22:$AH$41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0-42DB-ADB1-F7E23F982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63109272"/>
        <c:axId val="363109600"/>
      </c:barChart>
      <c:catAx>
        <c:axId val="36310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Tahoma" panose="020B0604030504040204" pitchFamily="34" charset="0"/>
                <a:cs typeface="Arial" panose="020B0604020202020204" pitchFamily="34" charset="0"/>
              </a:defRPr>
            </a:pPr>
            <a:endParaRPr lang="pt-BR"/>
          </a:p>
        </c:txPr>
        <c:crossAx val="363109600"/>
        <c:crosses val="autoZero"/>
        <c:auto val="1"/>
        <c:lblAlgn val="ctr"/>
        <c:lblOffset val="100"/>
        <c:noMultiLvlLbl val="0"/>
      </c:catAx>
      <c:valAx>
        <c:axId val="36310960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63109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5636105188343994E-2"/>
          <c:y val="3.0601092896174863E-2"/>
          <c:w val="0.96872778962331196"/>
          <c:h val="0.75326672690503849"/>
        </c:manualLayout>
      </c:layout>
      <c:lineChart>
        <c:grouping val="standard"/>
        <c:varyColors val="0"/>
        <c:ser>
          <c:idx val="1"/>
          <c:order val="0"/>
          <c:tx>
            <c:v>META</c:v>
          </c:tx>
          <c:spPr>
            <a:ln w="28575" cap="rnd">
              <a:solidFill>
                <a:srgbClr val="F0462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0462E"/>
              </a:solidFill>
              <a:ln w="19050">
                <a:solidFill>
                  <a:srgbClr val="F0462E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Segoe UI Black" panose="020B0A02040204020203" pitchFamily="34" charset="0"/>
                    <a:ea typeface="Segoe UI Black" panose="020B0A02040204020203" pitchFamily="34" charset="0"/>
                    <a:cs typeface="Segoe UI Black" panose="020B0A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Dados!$V$6:$V$17</c15:sqref>
                  </c15:fullRef>
                </c:ext>
              </c:extLst>
              <c:f>Dados!$V$7:$V$17</c:f>
              <c:strCache>
                <c:ptCount val="11"/>
                <c:pt idx="0">
                  <c:v>Fev</c:v>
                </c:pt>
                <c:pt idx="1">
                  <c:v>Mar</c:v>
                </c:pt>
                <c:pt idx="2">
                  <c:v>Abr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Dados!$X$6:$X$17</c15:sqref>
                  </c15:fullRef>
                </c:ext>
              </c:extLst>
              <c:f>Dados!$X$7:$X$17</c:f>
              <c:numCache>
                <c:formatCode>[hh]:mm</c:formatCode>
                <c:ptCount val="11"/>
                <c:pt idx="0">
                  <c:v>4.166666666666667</c:v>
                </c:pt>
                <c:pt idx="1">
                  <c:v>4.166666666666667</c:v>
                </c:pt>
                <c:pt idx="2">
                  <c:v>4.166666666666667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5.833333333333333</c:v>
                </c:pt>
                <c:pt idx="8">
                  <c:v>5.833333333333333</c:v>
                </c:pt>
                <c:pt idx="9">
                  <c:v>5.833333333333333</c:v>
                </c:pt>
                <c:pt idx="10">
                  <c:v>5.833333333333333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9A-4DE6-992D-7747D0262446}"/>
            </c:ext>
          </c:extLst>
        </c:ser>
        <c:ser>
          <c:idx val="0"/>
          <c:order val="1"/>
          <c:tx>
            <c:v>REALIZADO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19050">
                <a:solidFill>
                  <a:srgbClr val="0070C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Segoe UI Black" panose="020B0A02040204020203" pitchFamily="34" charset="0"/>
                    <a:ea typeface="Segoe UI Black" panose="020B0A02040204020203" pitchFamily="34" charset="0"/>
                    <a:cs typeface="Segoe UI Black" panose="020B0A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Dados!$V$6:$V$17</c15:sqref>
                  </c15:fullRef>
                </c:ext>
              </c:extLst>
              <c:f>Dados!$V$7:$V$17</c:f>
              <c:strCache>
                <c:ptCount val="11"/>
                <c:pt idx="0">
                  <c:v>Fev</c:v>
                </c:pt>
                <c:pt idx="1">
                  <c:v>Mar</c:v>
                </c:pt>
                <c:pt idx="2">
                  <c:v>Abr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Set</c:v>
                </c:pt>
                <c:pt idx="8">
                  <c:v>Out</c:v>
                </c:pt>
                <c:pt idx="9">
                  <c:v>Nov</c:v>
                </c:pt>
                <c:pt idx="10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Dados!$Y$6:$Y$17</c15:sqref>
                  </c15:fullRef>
                </c:ext>
              </c:extLst>
              <c:f>Dados!$Y$7:$Y$17</c:f>
              <c:numCache>
                <c:formatCode>[hh]:mm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A-4DE6-992D-7747D026244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9499871"/>
        <c:axId val="639494463"/>
      </c:lineChart>
      <c:catAx>
        <c:axId val="6394998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639494463"/>
        <c:crosses val="autoZero"/>
        <c:auto val="1"/>
        <c:lblAlgn val="ctr"/>
        <c:lblOffset val="100"/>
        <c:noMultiLvlLbl val="0"/>
      </c:catAx>
      <c:valAx>
        <c:axId val="63949446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[hh]:mm" sourceLinked="1"/>
        <c:majorTickMark val="none"/>
        <c:minorTickMark val="none"/>
        <c:tickLblPos val="nextTo"/>
        <c:crossAx val="639499871"/>
        <c:crosses val="autoZero"/>
        <c:crossBetween val="between"/>
      </c:val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9273342540610667"/>
          <c:y val="0.88791269512363591"/>
          <c:w val="0.21453302961275628"/>
          <c:h val="0.112087304876364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Segoe UI" panose="020B0502040204020203" pitchFamily="34" charset="0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Horas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023-4A18-809F-B7BC9641AE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023-4A18-809F-B7BC9641AEE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023-4A18-809F-B7BC9641AEE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023-4A18-809F-B7BC9641AEE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023-4A18-809F-B7BC9641AEE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023-4A18-809F-B7BC9641AEE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023-4A18-809F-B7BC9641AEE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023-4A18-809F-B7BC9641AEE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023-4A18-809F-B7BC9641AEE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023-4A18-809F-B7BC9641AEE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023-4A18-809F-B7BC9641AEE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023-4A18-809F-B7BC9641AEE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023-4A18-809F-B7BC9641AEED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023-4A18-809F-B7BC9641AEE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023-4A18-809F-B7BC9641AEE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F023-4A18-809F-B7BC9641AEED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F023-4A18-809F-B7BC9641AEED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F023-4A18-809F-B7BC9641AEED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F023-4A18-809F-B7BC9641AEED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F023-4A18-809F-B7BC9641AEED}"/>
              </c:ext>
            </c:extLst>
          </c:dPt>
          <c:dLbls>
            <c:spPr>
              <a:solidFill>
                <a:sysClr val="windowText" lastClr="000000">
                  <a:lumMod val="85000"/>
                  <a:lumOff val="15000"/>
                </a:sysClr>
              </a:solidFill>
              <a:ln>
                <a:solidFill>
                  <a:sysClr val="windowText" lastClr="000000">
                    <a:lumMod val="85000"/>
                    <a:lumOff val="1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Rel_Horas!$P$27:$P$46</c:f>
              <c:strCache>
                <c:ptCount val="20"/>
                <c:pt idx="0">
                  <c:v>PORT</c:v>
                </c:pt>
                <c:pt idx="1">
                  <c:v>RLM</c:v>
                </c:pt>
                <c:pt idx="2">
                  <c:v>INFO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Rel_Horas!$I$26:$I$45</c:f>
              <c:numCache>
                <c:formatCode>[hh]:mm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F023-4A18-809F-B7BC9641A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hyperlink" Target="https://www.instagram.com/concursoorganizado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concursoorganizado/" TargetMode="Externa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hyperlink" Target="#Rel_Fin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chart" Target="../charts/chart3.xml"/><Relationship Id="rId7" Type="http://schemas.openxmlformats.org/officeDocument/2006/relationships/hyperlink" Target="#Rel_Sim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Rel_Fin!A1"/><Relationship Id="rId5" Type="http://schemas.openxmlformats.org/officeDocument/2006/relationships/hyperlink" Target="#Rel_Horas!A1"/><Relationship Id="rId4" Type="http://schemas.openxmlformats.org/officeDocument/2006/relationships/chart" Target="../charts/chart4.xml"/><Relationship Id="rId9" Type="http://schemas.openxmlformats.org/officeDocument/2006/relationships/chart" Target="../charts/chart5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Rel_Exer!A1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21.png"/><Relationship Id="rId5" Type="http://schemas.openxmlformats.org/officeDocument/2006/relationships/hyperlink" Target="#Rel_Fin!A1"/><Relationship Id="rId4" Type="http://schemas.openxmlformats.org/officeDocument/2006/relationships/hyperlink" Target="#Rel_Horas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Rel_Exer!A1"/><Relationship Id="rId7" Type="http://schemas.openxmlformats.org/officeDocument/2006/relationships/image" Target="../media/image21.png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hyperlink" Target="#Rel_Sim!A1"/><Relationship Id="rId5" Type="http://schemas.openxmlformats.org/officeDocument/2006/relationships/hyperlink" Target="#Rel_Fin!A1"/><Relationship Id="rId4" Type="http://schemas.openxmlformats.org/officeDocument/2006/relationships/hyperlink" Target="#Rel_Horas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Rel_Exer!A1"/><Relationship Id="rId7" Type="http://schemas.openxmlformats.org/officeDocument/2006/relationships/image" Target="../media/image21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hyperlink" Target="#Rel_Sim!A1"/><Relationship Id="rId5" Type="http://schemas.openxmlformats.org/officeDocument/2006/relationships/hyperlink" Target="#Rel_Fin!A1"/><Relationship Id="rId4" Type="http://schemas.openxmlformats.org/officeDocument/2006/relationships/hyperlink" Target="#Rel_Hora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Edital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Edital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Edit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hyperlink" Target="#'1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hyperlink" Target="#Rel_Ex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hyperlink" Target="#Rel_Sim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2</xdr:col>
      <xdr:colOff>994841</xdr:colOff>
      <xdr:row>2</xdr:row>
      <xdr:rowOff>178716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5F741E5E-23B1-4AAD-8969-E45ACB1DC13F}"/>
            </a:ext>
          </a:extLst>
        </xdr:cNvPr>
        <xdr:cNvGrpSpPr/>
      </xdr:nvGrpSpPr>
      <xdr:grpSpPr>
        <a:xfrm>
          <a:off x="114300" y="228600"/>
          <a:ext cx="1528241" cy="331116"/>
          <a:chOff x="114300" y="228600"/>
          <a:chExt cx="1528241" cy="331116"/>
        </a:xfrm>
      </xdr:grpSpPr>
      <xdr:pic>
        <xdr:nvPicPr>
          <xdr:cNvPr id="4" name="Imagem 3">
            <a:extLst>
              <a:ext uri="{FF2B5EF4-FFF2-40B4-BE49-F238E27FC236}">
                <a16:creationId xmlns:a16="http://schemas.microsoft.com/office/drawing/2014/main" id="{CE61ED5B-6ACF-404B-8F04-20E4339BA0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247650"/>
            <a:ext cx="304800" cy="304800"/>
          </a:xfrm>
          <a:prstGeom prst="rect">
            <a:avLst/>
          </a:prstGeom>
        </xdr:spPr>
      </xdr:pic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DE544E9E-0A91-4423-A707-A881EA193C45}"/>
              </a:ext>
            </a:extLst>
          </xdr:cNvPr>
          <xdr:cNvSpPr txBox="1"/>
        </xdr:nvSpPr>
        <xdr:spPr>
          <a:xfrm>
            <a:off x="409575" y="228600"/>
            <a:ext cx="1232966" cy="3311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400">
                <a:latin typeface="Segoe UI Semibold" panose="020B0702040204020203" pitchFamily="34" charset="0"/>
                <a:cs typeface="Segoe UI Semibold" panose="020B0702040204020203" pitchFamily="34" charset="0"/>
              </a:rPr>
              <a:t>Fale</a:t>
            </a:r>
            <a:r>
              <a:rPr lang="pt-BR" sz="1400" baseline="0">
                <a:latin typeface="Segoe UI Semibold" panose="020B0702040204020203" pitchFamily="34" charset="0"/>
                <a:cs typeface="Segoe UI Semibold" panose="020B0702040204020203" pitchFamily="34" charset="0"/>
              </a:rPr>
              <a:t> conosco</a:t>
            </a:r>
            <a:endParaRPr lang="pt-BR" sz="1400">
              <a:latin typeface="Segoe UI Semibold" panose="020B0702040204020203" pitchFamily="34" charset="0"/>
              <a:cs typeface="Segoe UI Semibold" panose="020B0702040204020203" pitchFamily="34" charset="0"/>
            </a:endParaRPr>
          </a:p>
        </xdr:txBody>
      </xdr:sp>
    </xdr:grpSp>
    <xdr:clientData/>
  </xdr:twoCellAnchor>
  <xdr:twoCellAnchor editAs="oneCell">
    <xdr:from>
      <xdr:col>1</xdr:col>
      <xdr:colOff>104776</xdr:colOff>
      <xdr:row>13</xdr:row>
      <xdr:rowOff>159600</xdr:rowOff>
    </xdr:from>
    <xdr:to>
      <xdr:col>1</xdr:col>
      <xdr:colOff>507404</xdr:colOff>
      <xdr:row>15</xdr:row>
      <xdr:rowOff>181228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4E7332D-A4CB-4BBD-8986-E1B59B776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2550375"/>
          <a:ext cx="402628" cy="402628"/>
        </a:xfrm>
        <a:prstGeom prst="rect">
          <a:avLst/>
        </a:prstGeom>
      </xdr:spPr>
    </xdr:pic>
    <xdr:clientData/>
  </xdr:twoCellAnchor>
  <xdr:twoCellAnchor editAs="oneCell">
    <xdr:from>
      <xdr:col>1</xdr:col>
      <xdr:colOff>111901</xdr:colOff>
      <xdr:row>7</xdr:row>
      <xdr:rowOff>147675</xdr:rowOff>
    </xdr:from>
    <xdr:to>
      <xdr:col>1</xdr:col>
      <xdr:colOff>514529</xdr:colOff>
      <xdr:row>9</xdr:row>
      <xdr:rowOff>169303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FEC65D8-2897-4D3B-ACFA-96265C2BA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151" y="1395450"/>
          <a:ext cx="402628" cy="402628"/>
        </a:xfrm>
        <a:prstGeom prst="rect">
          <a:avLst/>
        </a:prstGeom>
      </xdr:spPr>
    </xdr:pic>
    <xdr:clientData/>
  </xdr:twoCellAnchor>
  <xdr:twoCellAnchor editAs="oneCell">
    <xdr:from>
      <xdr:col>1</xdr:col>
      <xdr:colOff>109501</xdr:colOff>
      <xdr:row>10</xdr:row>
      <xdr:rowOff>145275</xdr:rowOff>
    </xdr:from>
    <xdr:to>
      <xdr:col>1</xdr:col>
      <xdr:colOff>512129</xdr:colOff>
      <xdr:row>12</xdr:row>
      <xdr:rowOff>166903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2A0C9D69-563F-450C-B350-5A6CF856C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51" y="1964550"/>
          <a:ext cx="402628" cy="402628"/>
        </a:xfrm>
        <a:prstGeom prst="rect">
          <a:avLst/>
        </a:prstGeom>
      </xdr:spPr>
    </xdr:pic>
    <xdr:clientData/>
  </xdr:twoCellAnchor>
  <xdr:twoCellAnchor editAs="oneCell">
    <xdr:from>
      <xdr:col>1</xdr:col>
      <xdr:colOff>116626</xdr:colOff>
      <xdr:row>4</xdr:row>
      <xdr:rowOff>152400</xdr:rowOff>
    </xdr:from>
    <xdr:to>
      <xdr:col>1</xdr:col>
      <xdr:colOff>519254</xdr:colOff>
      <xdr:row>6</xdr:row>
      <xdr:rowOff>174028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E0ADAA4-75B4-49EB-B3DB-0E303CF40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876" y="828675"/>
          <a:ext cx="402628" cy="402628"/>
        </a:xfrm>
        <a:prstGeom prst="rect">
          <a:avLst/>
        </a:prstGeom>
      </xdr:spPr>
    </xdr:pic>
    <xdr:clientData/>
  </xdr:twoCellAnchor>
  <xdr:oneCellAnchor>
    <xdr:from>
      <xdr:col>1</xdr:col>
      <xdr:colOff>523875</xdr:colOff>
      <xdr:row>4</xdr:row>
      <xdr:rowOff>171450</xdr:rowOff>
    </xdr:from>
    <xdr:ext cx="3175998" cy="342786"/>
    <xdr:sp macro="" textlink="">
      <xdr:nvSpPr>
        <xdr:cNvPr id="13" name="CaixaDeTexto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2DDEB28-519A-47D1-A338-1B89D86E5ACC}"/>
            </a:ext>
          </a:extLst>
        </xdr:cNvPr>
        <xdr:cNvSpPr txBox="1"/>
      </xdr:nvSpPr>
      <xdr:spPr>
        <a:xfrm>
          <a:off x="619125" y="847725"/>
          <a:ext cx="317599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1"/>
            <a:t>facebook.com/concursoorganizado</a:t>
          </a:r>
        </a:p>
      </xdr:txBody>
    </xdr:sp>
    <xdr:clientData/>
  </xdr:oneCellAnchor>
  <xdr:oneCellAnchor>
    <xdr:from>
      <xdr:col>1</xdr:col>
      <xdr:colOff>523875</xdr:colOff>
      <xdr:row>7</xdr:row>
      <xdr:rowOff>171450</xdr:rowOff>
    </xdr:from>
    <xdr:ext cx="3320396" cy="342786"/>
    <xdr:sp macro="" textlink="">
      <xdr:nvSpPr>
        <xdr:cNvPr id="14" name="CaixaDeTexto 1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EC2B40FF-5981-4BCA-98DD-E101522A43E2}"/>
            </a:ext>
          </a:extLst>
        </xdr:cNvPr>
        <xdr:cNvSpPr txBox="1"/>
      </xdr:nvSpPr>
      <xdr:spPr>
        <a:xfrm>
          <a:off x="619125" y="1419225"/>
          <a:ext cx="332039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1"/>
            <a:t>instagram.com/concursoorganizado/</a:t>
          </a:r>
        </a:p>
      </xdr:txBody>
    </xdr:sp>
    <xdr:clientData/>
  </xdr:oneCellAnchor>
  <xdr:oneCellAnchor>
    <xdr:from>
      <xdr:col>1</xdr:col>
      <xdr:colOff>495300</xdr:colOff>
      <xdr:row>10</xdr:row>
      <xdr:rowOff>161925</xdr:rowOff>
    </xdr:from>
    <xdr:ext cx="1565750" cy="342786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63DAA9E9-C0E9-48B0-ABFA-6139C841D469}"/>
            </a:ext>
          </a:extLst>
        </xdr:cNvPr>
        <xdr:cNvSpPr txBox="1"/>
      </xdr:nvSpPr>
      <xdr:spPr>
        <a:xfrm>
          <a:off x="590550" y="1981200"/>
          <a:ext cx="1565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1"/>
            <a:t>(11) 94289-9705</a:t>
          </a:r>
        </a:p>
      </xdr:txBody>
    </xdr:sp>
    <xdr:clientData/>
  </xdr:oneCellAnchor>
  <xdr:oneCellAnchor>
    <xdr:from>
      <xdr:col>1</xdr:col>
      <xdr:colOff>533400</xdr:colOff>
      <xdr:row>13</xdr:row>
      <xdr:rowOff>171450</xdr:rowOff>
    </xdr:from>
    <xdr:ext cx="1966692" cy="342786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48F3AD2D-DD2F-4EA3-9728-2A122287243B}"/>
            </a:ext>
          </a:extLst>
        </xdr:cNvPr>
        <xdr:cNvSpPr txBox="1"/>
      </xdr:nvSpPr>
      <xdr:spPr>
        <a:xfrm>
          <a:off x="628650" y="2562225"/>
          <a:ext cx="1966692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1"/>
            <a:t>Concurso</a:t>
          </a:r>
          <a:r>
            <a:rPr lang="pt-BR" sz="1600" b="1" baseline="0"/>
            <a:t> organizado</a:t>
          </a:r>
          <a:endParaRPr lang="pt-BR" sz="1600" b="1"/>
        </a:p>
      </xdr:txBody>
    </xdr:sp>
    <xdr:clientData/>
  </xdr:oneCellAnchor>
  <xdr:twoCellAnchor editAs="oneCell">
    <xdr:from>
      <xdr:col>1</xdr:col>
      <xdr:colOff>114298</xdr:colOff>
      <xdr:row>16</xdr:row>
      <xdr:rowOff>133350</xdr:rowOff>
    </xdr:from>
    <xdr:to>
      <xdr:col>1</xdr:col>
      <xdr:colOff>504824</xdr:colOff>
      <xdr:row>18</xdr:row>
      <xdr:rowOff>142876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8B66AFC2-6E8E-4152-92FA-3F77AF5E8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48" y="3095625"/>
          <a:ext cx="390526" cy="390526"/>
        </a:xfrm>
        <a:prstGeom prst="rect">
          <a:avLst/>
        </a:prstGeom>
      </xdr:spPr>
    </xdr:pic>
    <xdr:clientData/>
  </xdr:twoCellAnchor>
  <xdr:oneCellAnchor>
    <xdr:from>
      <xdr:col>1</xdr:col>
      <xdr:colOff>523875</xdr:colOff>
      <xdr:row>16</xdr:row>
      <xdr:rowOff>142875</xdr:rowOff>
    </xdr:from>
    <xdr:ext cx="3500830" cy="342786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2184D3CB-521C-40F6-A8E7-AE40ED0A8D00}"/>
            </a:ext>
          </a:extLst>
        </xdr:cNvPr>
        <xdr:cNvSpPr txBox="1"/>
      </xdr:nvSpPr>
      <xdr:spPr>
        <a:xfrm>
          <a:off x="619125" y="3105150"/>
          <a:ext cx="350083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600" b="1"/>
            <a:t>www.concursoorganizado.weebly.com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</xdr:col>
      <xdr:colOff>2024601</xdr:colOff>
      <xdr:row>2</xdr:row>
      <xdr:rowOff>169191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DFA05278-5EBF-4AF9-AA37-27E91425718E}"/>
            </a:ext>
          </a:extLst>
        </xdr:cNvPr>
        <xdr:cNvGrpSpPr/>
      </xdr:nvGrpSpPr>
      <xdr:grpSpPr>
        <a:xfrm>
          <a:off x="114300" y="228600"/>
          <a:ext cx="2005551" cy="331116"/>
          <a:chOff x="114300" y="228600"/>
          <a:chExt cx="2005551" cy="331116"/>
        </a:xfrm>
      </xdr:grpSpPr>
      <xdr:pic>
        <xdr:nvPicPr>
          <xdr:cNvPr id="4" name="Imagem 3">
            <a:extLst>
              <a:ext uri="{FF2B5EF4-FFF2-40B4-BE49-F238E27FC236}">
                <a16:creationId xmlns:a16="http://schemas.microsoft.com/office/drawing/2014/main" id="{194766B5-372C-43AB-BE9A-541BF09F60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247650"/>
            <a:ext cx="304800" cy="304800"/>
          </a:xfrm>
          <a:prstGeom prst="rect">
            <a:avLst/>
          </a:prstGeom>
        </xdr:spPr>
      </xdr:pic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D654146C-2E42-4EBA-8BFA-D1D5D49CB8C1}"/>
              </a:ext>
            </a:extLst>
          </xdr:cNvPr>
          <xdr:cNvSpPr txBox="1"/>
        </xdr:nvSpPr>
        <xdr:spPr>
          <a:xfrm>
            <a:off x="409575" y="228600"/>
            <a:ext cx="1710276" cy="3311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400">
                <a:latin typeface="Segoe UI Semibold" panose="020B0702040204020203" pitchFamily="34" charset="0"/>
                <a:cs typeface="Segoe UI Semibold" panose="020B0702040204020203" pitchFamily="34" charset="0"/>
              </a:rPr>
              <a:t>Controle</a:t>
            </a:r>
            <a:r>
              <a:rPr lang="pt-BR" sz="1400" baseline="0">
                <a:latin typeface="Segoe UI Semibold" panose="020B0702040204020203" pitchFamily="34" charset="0"/>
                <a:cs typeface="Segoe UI Semibold" panose="020B0702040204020203" pitchFamily="34" charset="0"/>
              </a:rPr>
              <a:t> de leitura</a:t>
            </a:r>
            <a:endParaRPr lang="pt-BR" sz="1400">
              <a:latin typeface="Segoe UI Semibold" panose="020B0702040204020203" pitchFamily="34" charset="0"/>
              <a:cs typeface="Segoe UI Semibold" panose="020B0702040204020203" pitchFamily="34" charset="0"/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1</xdr:col>
      <xdr:colOff>2124372</xdr:colOff>
      <xdr:row>2</xdr:row>
      <xdr:rowOff>178716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B1D06D90-BCC7-4D44-92A7-40362D61766B}"/>
            </a:ext>
          </a:extLst>
        </xdr:cNvPr>
        <xdr:cNvGrpSpPr/>
      </xdr:nvGrpSpPr>
      <xdr:grpSpPr>
        <a:xfrm>
          <a:off x="114300" y="228600"/>
          <a:ext cx="2105322" cy="331116"/>
          <a:chOff x="114300" y="228600"/>
          <a:chExt cx="2105322" cy="331116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F732BBEE-D7FC-4A8F-8CC8-6F54795B11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247650"/>
            <a:ext cx="304800" cy="304800"/>
          </a:xfrm>
          <a:prstGeom prst="rect">
            <a:avLst/>
          </a:prstGeom>
        </xdr:spPr>
      </xdr:pic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1776CD2B-D596-493B-8143-12DE1FEC9028}"/>
              </a:ext>
            </a:extLst>
          </xdr:cNvPr>
          <xdr:cNvSpPr txBox="1"/>
        </xdr:nvSpPr>
        <xdr:spPr>
          <a:xfrm>
            <a:off x="409575" y="228600"/>
            <a:ext cx="1810047" cy="3311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400">
                <a:latin typeface="Segoe UI Semibold" panose="020B0702040204020203" pitchFamily="34" charset="0"/>
                <a:cs typeface="Segoe UI Semibold" panose="020B0702040204020203" pitchFamily="34" charset="0"/>
              </a:rPr>
              <a:t>Concursos previstos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76201</xdr:colOff>
      <xdr:row>4</xdr:row>
      <xdr:rowOff>142875</xdr:rowOff>
    </xdr:from>
    <xdr:to>
      <xdr:col>1</xdr:col>
      <xdr:colOff>868951</xdr:colOff>
      <xdr:row>6</xdr:row>
      <xdr:rowOff>19050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91548991-BA04-4967-8B63-625D674F0398}"/>
            </a:ext>
          </a:extLst>
        </xdr:cNvPr>
        <xdr:cNvSpPr txBox="1"/>
      </xdr:nvSpPr>
      <xdr:spPr>
        <a:xfrm>
          <a:off x="76201" y="781050"/>
          <a:ext cx="888000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/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APROVAÇÕES</a:t>
          </a:r>
        </a:p>
      </xdr:txBody>
    </xdr:sp>
    <xdr:clientData/>
  </xdr:twoCellAnchor>
  <xdr:twoCellAnchor editAs="absolute">
    <xdr:from>
      <xdr:col>1</xdr:col>
      <xdr:colOff>76200</xdr:colOff>
      <xdr:row>2</xdr:row>
      <xdr:rowOff>152400</xdr:rowOff>
    </xdr:from>
    <xdr:to>
      <xdr:col>1</xdr:col>
      <xdr:colOff>752475</xdr:colOff>
      <xdr:row>5</xdr:row>
      <xdr:rowOff>66676</xdr:rowOff>
    </xdr:to>
    <xdr:sp macro="" textlink="$I$4">
      <xdr:nvSpPr>
        <xdr:cNvPr id="5" name="CaixaDeTexto 4">
          <a:extLst>
            <a:ext uri="{FF2B5EF4-FFF2-40B4-BE49-F238E27FC236}">
              <a16:creationId xmlns:a16="http://schemas.microsoft.com/office/drawing/2014/main" id="{99F9610E-15D2-44A6-A4A8-224B13BE2B4B}"/>
            </a:ext>
          </a:extLst>
        </xdr:cNvPr>
        <xdr:cNvSpPr txBox="1"/>
      </xdr:nvSpPr>
      <xdr:spPr>
        <a:xfrm>
          <a:off x="171450" y="533400"/>
          <a:ext cx="676275" cy="352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80AC4150-0103-421D-8C6A-109E85A65FE7}" type="TxLink">
            <a:rPr lang="en-US" sz="2000" b="1" i="0" u="none" strike="noStrike">
              <a:solidFill>
                <a:sysClr val="windowText" lastClr="000000"/>
              </a:solidFill>
              <a:latin typeface="Calibri"/>
              <a:ea typeface="Segoe UI"/>
              <a:cs typeface="Segoe UI"/>
            </a:rPr>
            <a:pPr marL="0" indent="0" algn="ctr"/>
            <a:t>2</a:t>
          </a:fld>
          <a:endParaRPr lang="pt-BR" sz="2000" b="1" i="0" u="none" strike="noStrike">
            <a:solidFill>
              <a:sysClr val="windowText" lastClr="000000"/>
            </a:solidFill>
            <a:latin typeface="Calibri"/>
            <a:ea typeface="Segoe UI"/>
            <a:cs typeface="Segoe UI"/>
          </a:endParaRPr>
        </a:p>
      </xdr:txBody>
    </xdr:sp>
    <xdr:clientData/>
  </xdr:twoCellAnchor>
  <xdr:twoCellAnchor editAs="absolute">
    <xdr:from>
      <xdr:col>1</xdr:col>
      <xdr:colOff>790576</xdr:colOff>
      <xdr:row>4</xdr:row>
      <xdr:rowOff>142876</xdr:rowOff>
    </xdr:from>
    <xdr:to>
      <xdr:col>1</xdr:col>
      <xdr:colOff>1704975</xdr:colOff>
      <xdr:row>6</xdr:row>
      <xdr:rowOff>19050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14AA1545-D3B2-437B-BB50-F0DDBF129DA7}"/>
            </a:ext>
          </a:extLst>
        </xdr:cNvPr>
        <xdr:cNvSpPr txBox="1"/>
      </xdr:nvSpPr>
      <xdr:spPr>
        <a:xfrm>
          <a:off x="885826" y="781051"/>
          <a:ext cx="914399" cy="219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/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REPROVAÇÕES</a:t>
          </a:r>
        </a:p>
      </xdr:txBody>
    </xdr:sp>
    <xdr:clientData/>
  </xdr:twoCellAnchor>
  <xdr:twoCellAnchor editAs="absolute">
    <xdr:from>
      <xdr:col>1</xdr:col>
      <xdr:colOff>876300</xdr:colOff>
      <xdr:row>2</xdr:row>
      <xdr:rowOff>133349</xdr:rowOff>
    </xdr:from>
    <xdr:to>
      <xdr:col>1</xdr:col>
      <xdr:colOff>1609724</xdr:colOff>
      <xdr:row>5</xdr:row>
      <xdr:rowOff>38100</xdr:rowOff>
    </xdr:to>
    <xdr:sp macro="" textlink="$I$5">
      <xdr:nvSpPr>
        <xdr:cNvPr id="8" name="CaixaDeTexto 7">
          <a:extLst>
            <a:ext uri="{FF2B5EF4-FFF2-40B4-BE49-F238E27FC236}">
              <a16:creationId xmlns:a16="http://schemas.microsoft.com/office/drawing/2014/main" id="{BAC5013E-5D44-4570-A90B-12A9AADC4E22}"/>
            </a:ext>
          </a:extLst>
        </xdr:cNvPr>
        <xdr:cNvSpPr txBox="1"/>
      </xdr:nvSpPr>
      <xdr:spPr>
        <a:xfrm>
          <a:off x="971550" y="514349"/>
          <a:ext cx="733424" cy="342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E959D804-6059-4646-9F96-B6A46B9719A5}" type="TxLink">
            <a:rPr lang="en-US" sz="2000" b="1" i="0" u="none" strike="noStrike">
              <a:solidFill>
                <a:srgbClr val="F0462E"/>
              </a:solidFill>
              <a:latin typeface="Calibri"/>
              <a:ea typeface="Segoe UI"/>
              <a:cs typeface="Segoe UI"/>
            </a:rPr>
            <a:pPr marL="0" indent="0" algn="ctr"/>
            <a:t>0</a:t>
          </a:fld>
          <a:endParaRPr lang="pt-BR" sz="2000" b="1" i="0" u="none" strike="noStrike">
            <a:solidFill>
              <a:srgbClr val="F0462E"/>
            </a:solidFill>
            <a:latin typeface="Calibri"/>
            <a:ea typeface="Segoe UI"/>
            <a:cs typeface="Segoe UI"/>
          </a:endParaRPr>
        </a:p>
      </xdr:txBody>
    </xdr:sp>
    <xdr:clientData/>
  </xdr:twoCellAnchor>
  <xdr:twoCellAnchor editAs="absolute">
    <xdr:from>
      <xdr:col>1</xdr:col>
      <xdr:colOff>19050</xdr:colOff>
      <xdr:row>1</xdr:row>
      <xdr:rowOff>38100</xdr:rowOff>
    </xdr:from>
    <xdr:to>
      <xdr:col>1</xdr:col>
      <xdr:colOff>2208690</xdr:colOff>
      <xdr:row>3</xdr:row>
      <xdr:rowOff>16791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E5894AEE-942C-4041-966E-91CE615B44B1}"/>
            </a:ext>
          </a:extLst>
        </xdr:cNvPr>
        <xdr:cNvGrpSpPr/>
      </xdr:nvGrpSpPr>
      <xdr:grpSpPr>
        <a:xfrm>
          <a:off x="114300" y="228600"/>
          <a:ext cx="2189640" cy="331116"/>
          <a:chOff x="114300" y="228600"/>
          <a:chExt cx="2189640" cy="331116"/>
        </a:xfrm>
      </xdr:grpSpPr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EAE75EB2-BF50-4B6A-AF17-F1183962E4A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247650"/>
            <a:ext cx="304800" cy="304800"/>
          </a:xfrm>
          <a:prstGeom prst="rect">
            <a:avLst/>
          </a:prstGeom>
        </xdr:spPr>
      </xdr:pic>
      <xdr:sp macro="" textlink="">
        <xdr:nvSpPr>
          <xdr:cNvPr id="14" name="CaixaDeTexto 13">
            <a:extLst>
              <a:ext uri="{FF2B5EF4-FFF2-40B4-BE49-F238E27FC236}">
                <a16:creationId xmlns:a16="http://schemas.microsoft.com/office/drawing/2014/main" id="{FBF954AA-BDDE-4F7D-BB8C-0B0594959BE4}"/>
              </a:ext>
            </a:extLst>
          </xdr:cNvPr>
          <xdr:cNvSpPr txBox="1"/>
        </xdr:nvSpPr>
        <xdr:spPr>
          <a:xfrm>
            <a:off x="409575" y="228600"/>
            <a:ext cx="1894365" cy="3311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400">
                <a:latin typeface="Segoe UI Semibold" panose="020B0702040204020203" pitchFamily="34" charset="0"/>
                <a:cs typeface="Segoe UI Semibold" panose="020B0702040204020203" pitchFamily="34" charset="0"/>
              </a:rPr>
              <a:t>Concursos realizados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781051</xdr:colOff>
      <xdr:row>2</xdr:row>
      <xdr:rowOff>28575</xdr:rowOff>
    </xdr:from>
    <xdr:ext cx="592278" cy="262892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D710BCBE-2EFF-4B50-8BCE-B38809F4902E}"/>
            </a:ext>
          </a:extLst>
        </xdr:cNvPr>
        <xdr:cNvSpPr txBox="1"/>
      </xdr:nvSpPr>
      <xdr:spPr>
        <a:xfrm>
          <a:off x="6734176" y="409575"/>
          <a:ext cx="592278" cy="2628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 b="1">
              <a:solidFill>
                <a:sysClr val="windowText" lastClr="000000"/>
              </a:solidFill>
              <a:latin typeface="Segoe UI Semibold" panose="020B07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SALDO</a:t>
          </a:r>
        </a:p>
      </xdr:txBody>
    </xdr:sp>
    <xdr:clientData fPrintsWithSheet="0"/>
  </xdr:oneCellAnchor>
  <xdr:oneCellAnchor>
    <xdr:from>
      <xdr:col>4</xdr:col>
      <xdr:colOff>9525</xdr:colOff>
      <xdr:row>4</xdr:row>
      <xdr:rowOff>1</xdr:rowOff>
    </xdr:from>
    <xdr:ext cx="1914525" cy="304800"/>
    <xdr:sp macro="" textlink="$J$5">
      <xdr:nvSpPr>
        <xdr:cNvPr id="3" name="CaixaDeTexto 2">
          <a:extLst>
            <a:ext uri="{FF2B5EF4-FFF2-40B4-BE49-F238E27FC236}">
              <a16:creationId xmlns:a16="http://schemas.microsoft.com/office/drawing/2014/main" id="{DD64FD0E-A4F8-46AC-A5A4-E2F5FE40B819}"/>
            </a:ext>
          </a:extLst>
        </xdr:cNvPr>
        <xdr:cNvSpPr txBox="1"/>
      </xdr:nvSpPr>
      <xdr:spPr>
        <a:xfrm>
          <a:off x="6838950" y="666751"/>
          <a:ext cx="1914525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21DFD8F2-798D-457A-A25C-9475D3767C95}" type="TxLink">
            <a:rPr lang="en-US" sz="2000" b="1" i="0" u="none" strike="noStrike">
              <a:solidFill>
                <a:srgbClr val="000000"/>
              </a:solidFill>
              <a:latin typeface="+mn-lt"/>
              <a:ea typeface="Segoe UI"/>
              <a:cs typeface="Segoe UI"/>
            </a:rPr>
            <a:pPr marL="0" indent="0" algn="ctr"/>
            <a:t>R$ 4.580,00</a:t>
          </a:fld>
          <a:endParaRPr lang="pt-BR" sz="2000" b="1" i="0" u="none" strike="noStrike">
            <a:solidFill>
              <a:srgbClr val="004A82"/>
            </a:solidFill>
            <a:latin typeface="+mn-lt"/>
            <a:ea typeface="Segoe UI"/>
            <a:cs typeface="Segoe UI"/>
          </a:endParaRPr>
        </a:p>
      </xdr:txBody>
    </xdr:sp>
    <xdr:clientData/>
  </xdr:oneCellAnchor>
  <xdr:twoCellAnchor>
    <xdr:from>
      <xdr:col>0</xdr:col>
      <xdr:colOff>85725</xdr:colOff>
      <xdr:row>4</xdr:row>
      <xdr:rowOff>133350</xdr:rowOff>
    </xdr:from>
    <xdr:to>
      <xdr:col>1</xdr:col>
      <xdr:colOff>670414</xdr:colOff>
      <xdr:row>5</xdr:row>
      <xdr:rowOff>0</xdr:rowOff>
    </xdr:to>
    <xdr:sp macro="" textlink="">
      <xdr:nvSpPr>
        <xdr:cNvPr id="5" name="Retângulo Arredondad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F6B96E-8EF7-45DA-9B1F-2113CB1F6C2C}"/>
            </a:ext>
          </a:extLst>
        </xdr:cNvPr>
        <xdr:cNvSpPr/>
      </xdr:nvSpPr>
      <xdr:spPr>
        <a:xfrm>
          <a:off x="85725" y="800100"/>
          <a:ext cx="679939" cy="180975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ysClr val="windowText" lastClr="000000"/>
              </a:solidFill>
              <a:latin typeface="+mn-lt"/>
              <a:ea typeface="Verdana" panose="020B0604030504040204" pitchFamily="34" charset="0"/>
              <a:cs typeface="Segoe UI Semibold" panose="020B0702040204020203" pitchFamily="34" charset="0"/>
            </a:rPr>
            <a:t>Gráficos</a:t>
          </a:r>
        </a:p>
      </xdr:txBody>
    </xdr:sp>
    <xdr:clientData/>
  </xdr:twoCellAnchor>
  <xdr:twoCellAnchor>
    <xdr:from>
      <xdr:col>1</xdr:col>
      <xdr:colOff>19050</xdr:colOff>
      <xdr:row>1</xdr:row>
      <xdr:rowOff>38100</xdr:rowOff>
    </xdr:from>
    <xdr:to>
      <xdr:col>2</xdr:col>
      <xdr:colOff>1160186</xdr:colOff>
      <xdr:row>2</xdr:row>
      <xdr:rowOff>178716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9171DA7D-FC10-4A0B-89E7-899FBFB52CAD}"/>
            </a:ext>
          </a:extLst>
        </xdr:cNvPr>
        <xdr:cNvGrpSpPr/>
      </xdr:nvGrpSpPr>
      <xdr:grpSpPr>
        <a:xfrm>
          <a:off x="114300" y="228600"/>
          <a:ext cx="2046011" cy="331116"/>
          <a:chOff x="114300" y="228600"/>
          <a:chExt cx="2046011" cy="331116"/>
        </a:xfrm>
      </xdr:grpSpPr>
      <xdr:pic>
        <xdr:nvPicPr>
          <xdr:cNvPr id="7" name="Imagem 6">
            <a:extLst>
              <a:ext uri="{FF2B5EF4-FFF2-40B4-BE49-F238E27FC236}">
                <a16:creationId xmlns:a16="http://schemas.microsoft.com/office/drawing/2014/main" id="{6D4613A7-2472-48EE-B62F-0CF6B7274E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247650"/>
            <a:ext cx="304800" cy="304800"/>
          </a:xfrm>
          <a:prstGeom prst="rect">
            <a:avLst/>
          </a:prstGeom>
        </xdr:spPr>
      </xdr:pic>
      <xdr:sp macro="" textlink="">
        <xdr:nvSpPr>
          <xdr:cNvPr id="8" name="CaixaDeTexto 7">
            <a:extLst>
              <a:ext uri="{FF2B5EF4-FFF2-40B4-BE49-F238E27FC236}">
                <a16:creationId xmlns:a16="http://schemas.microsoft.com/office/drawing/2014/main" id="{1B5FC3B3-C9D4-4F4F-8C42-1C2E2E7D320D}"/>
              </a:ext>
            </a:extLst>
          </xdr:cNvPr>
          <xdr:cNvSpPr txBox="1"/>
        </xdr:nvSpPr>
        <xdr:spPr>
          <a:xfrm>
            <a:off x="409575" y="228600"/>
            <a:ext cx="1750736" cy="3311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400">
                <a:latin typeface="Segoe UI Semibold" panose="020B0702040204020203" pitchFamily="34" charset="0"/>
                <a:cs typeface="Segoe UI Semibold" panose="020B0702040204020203" pitchFamily="34" charset="0"/>
              </a:rPr>
              <a:t>Controle</a:t>
            </a:r>
            <a:r>
              <a:rPr lang="pt-BR" sz="1400" baseline="0">
                <a:latin typeface="Segoe UI Semibold" panose="020B0702040204020203" pitchFamily="34" charset="0"/>
                <a:cs typeface="Segoe UI Semibold" panose="020B0702040204020203" pitchFamily="34" charset="0"/>
              </a:rPr>
              <a:t> financeiro</a:t>
            </a:r>
            <a:endParaRPr lang="pt-BR" sz="1400">
              <a:latin typeface="Segoe UI Semibold" panose="020B0702040204020203" pitchFamily="34" charset="0"/>
              <a:cs typeface="Segoe UI Semibold" panose="020B0702040204020203" pitchFamily="34" charset="0"/>
            </a:endParaRP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28576</xdr:colOff>
      <xdr:row>8</xdr:row>
      <xdr:rowOff>57150</xdr:rowOff>
    </xdr:from>
    <xdr:to>
      <xdr:col>7</xdr:col>
      <xdr:colOff>1</xdr:colOff>
      <xdr:row>17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123826</xdr:colOff>
      <xdr:row>8</xdr:row>
      <xdr:rowOff>57149</xdr:rowOff>
    </xdr:from>
    <xdr:to>
      <xdr:col>16</xdr:col>
      <xdr:colOff>304800</xdr:colOff>
      <xdr:row>17</xdr:row>
      <xdr:rowOff>180975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79</xdr:row>
      <xdr:rowOff>38100</xdr:rowOff>
    </xdr:from>
    <xdr:to>
      <xdr:col>13</xdr:col>
      <xdr:colOff>428625</xdr:colOff>
      <xdr:row>93</xdr:row>
      <xdr:rowOff>171450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7</xdr:col>
      <xdr:colOff>171450</xdr:colOff>
      <xdr:row>22</xdr:row>
      <xdr:rowOff>76200</xdr:rowOff>
    </xdr:from>
    <xdr:to>
      <xdr:col>16</xdr:col>
      <xdr:colOff>304799</xdr:colOff>
      <xdr:row>31</xdr:row>
      <xdr:rowOff>114300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8E5A0648-87E7-4A67-BA7F-9200A622ED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4</xdr:row>
      <xdr:rowOff>95249</xdr:rowOff>
    </xdr:from>
    <xdr:to>
      <xdr:col>1</xdr:col>
      <xdr:colOff>1080000</xdr:colOff>
      <xdr:row>5</xdr:row>
      <xdr:rowOff>190499</xdr:rowOff>
    </xdr:to>
    <xdr:sp macro="" textlink="">
      <xdr:nvSpPr>
        <xdr:cNvPr id="2" name="Retângulo: Cantos Superiores Arredondados 1">
          <a:extLst>
            <a:ext uri="{FF2B5EF4-FFF2-40B4-BE49-F238E27FC236}">
              <a16:creationId xmlns:a16="http://schemas.microsoft.com/office/drawing/2014/main" id="{1F101EAE-65FC-49E1-8987-1A18DE68C867}"/>
            </a:ext>
          </a:extLst>
        </xdr:cNvPr>
        <xdr:cNvSpPr/>
      </xdr:nvSpPr>
      <xdr:spPr>
        <a:xfrm>
          <a:off x="95250" y="733424"/>
          <a:ext cx="1080000" cy="190500"/>
        </a:xfrm>
        <a:prstGeom prst="round2Same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 b="1">
              <a:solidFill>
                <a:sysClr val="windowText" lastClr="000000"/>
              </a:solidFill>
              <a:latin typeface="Segoe UI Semibold" panose="020B0702040204020203" pitchFamily="34" charset="0"/>
            </a:rPr>
            <a:t>QUESTÕES</a:t>
          </a:r>
        </a:p>
      </xdr:txBody>
    </xdr:sp>
    <xdr:clientData fPrintsWithSheet="0"/>
  </xdr:twoCellAnchor>
  <xdr:twoCellAnchor editAs="absolute">
    <xdr:from>
      <xdr:col>3</xdr:col>
      <xdr:colOff>19050</xdr:colOff>
      <xdr:row>4</xdr:row>
      <xdr:rowOff>95249</xdr:rowOff>
    </xdr:from>
    <xdr:to>
      <xdr:col>4</xdr:col>
      <xdr:colOff>489450</xdr:colOff>
      <xdr:row>5</xdr:row>
      <xdr:rowOff>190499</xdr:rowOff>
    </xdr:to>
    <xdr:sp macro="" textlink="">
      <xdr:nvSpPr>
        <xdr:cNvPr id="17" name="Retângulo: Cantos Superiores Arredondados 1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D881E4C-D2B7-4F7C-A345-5ACB49E3B238}"/>
            </a:ext>
          </a:extLst>
        </xdr:cNvPr>
        <xdr:cNvSpPr/>
      </xdr:nvSpPr>
      <xdr:spPr>
        <a:xfrm>
          <a:off x="2447925" y="733424"/>
          <a:ext cx="1080000" cy="190500"/>
        </a:xfrm>
        <a:prstGeom prst="round2Same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>
              <a:solidFill>
                <a:schemeClr val="bg1">
                  <a:lumMod val="50000"/>
                </a:schemeClr>
              </a:solidFill>
              <a:latin typeface="Segoe UI Semibold" panose="020B0702040204020203" pitchFamily="34" charset="0"/>
            </a:rPr>
            <a:t>HORAS</a:t>
          </a:r>
          <a:endParaRPr lang="pt-BR" sz="800">
            <a:solidFill>
              <a:schemeClr val="bg1">
                <a:lumMod val="50000"/>
              </a:schemeClr>
            </a:solidFill>
            <a:latin typeface="Segoe UI Semibold" panose="020B0702040204020203" pitchFamily="34" charset="0"/>
          </a:endParaRPr>
        </a:p>
      </xdr:txBody>
    </xdr:sp>
    <xdr:clientData fPrintsWithSheet="0"/>
  </xdr:twoCellAnchor>
  <xdr:twoCellAnchor editAs="absolute">
    <xdr:from>
      <xdr:col>0</xdr:col>
      <xdr:colOff>38100</xdr:colOff>
      <xdr:row>6</xdr:row>
      <xdr:rowOff>57150</xdr:rowOff>
    </xdr:from>
    <xdr:to>
      <xdr:col>3</xdr:col>
      <xdr:colOff>158256</xdr:colOff>
      <xdr:row>8</xdr:row>
      <xdr:rowOff>7266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1EAE74D2-3785-40AB-9346-21FDF9A8054F}"/>
            </a:ext>
          </a:extLst>
        </xdr:cNvPr>
        <xdr:cNvSpPr txBox="1"/>
      </xdr:nvSpPr>
      <xdr:spPr>
        <a:xfrm>
          <a:off x="38100" y="981075"/>
          <a:ext cx="2549031" cy="33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aseline="0">
              <a:latin typeface="Segoe UI Semibold" panose="020B0702040204020203" pitchFamily="34" charset="0"/>
              <a:cs typeface="Segoe UI Semibold" panose="020B0702040204020203" pitchFamily="34" charset="0"/>
            </a:rPr>
            <a:t>Total de questões resolvidas</a:t>
          </a:r>
          <a:endParaRPr lang="pt-BR" sz="1400"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 editAs="absolute">
    <xdr:from>
      <xdr:col>7</xdr:col>
      <xdr:colOff>0</xdr:colOff>
      <xdr:row>6</xdr:row>
      <xdr:rowOff>57150</xdr:rowOff>
    </xdr:from>
    <xdr:to>
      <xdr:col>15</xdr:col>
      <xdr:colOff>335674</xdr:colOff>
      <xdr:row>8</xdr:row>
      <xdr:rowOff>7266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A90EDCFB-64B9-4D05-BC57-FC922ACB8C59}"/>
            </a:ext>
          </a:extLst>
        </xdr:cNvPr>
        <xdr:cNvSpPr txBox="1"/>
      </xdr:nvSpPr>
      <xdr:spPr>
        <a:xfrm>
          <a:off x="4867275" y="981075"/>
          <a:ext cx="4374274" cy="33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aseline="0">
              <a:latin typeface="Segoe UI Semibold" panose="020B0702040204020203" pitchFamily="34" charset="0"/>
              <a:cs typeface="Segoe UI Semibold" panose="020B0702040204020203" pitchFamily="34" charset="0"/>
            </a:rPr>
            <a:t>Porcentagem de Acertos x Erros (todas as matérias)</a:t>
          </a:r>
          <a:endParaRPr lang="pt-BR" sz="1400"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 editAs="absolute">
    <xdr:from>
      <xdr:col>0</xdr:col>
      <xdr:colOff>1</xdr:colOff>
      <xdr:row>18</xdr:row>
      <xdr:rowOff>161925</xdr:rowOff>
    </xdr:from>
    <xdr:to>
      <xdr:col>6</xdr:col>
      <xdr:colOff>523875</xdr:colOff>
      <xdr:row>21</xdr:row>
      <xdr:rowOff>7266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14C0CDF6-3865-4F92-BE6C-2469D3418471}"/>
            </a:ext>
          </a:extLst>
        </xdr:cNvPr>
        <xdr:cNvSpPr txBox="1"/>
      </xdr:nvSpPr>
      <xdr:spPr>
        <a:xfrm>
          <a:off x="1" y="3371850"/>
          <a:ext cx="4781549" cy="33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aseline="0">
              <a:latin typeface="Segoe UI Semibold" panose="020B0702040204020203" pitchFamily="34" charset="0"/>
              <a:cs typeface="Segoe UI Semibold" panose="020B0702040204020203" pitchFamily="34" charset="0"/>
            </a:rPr>
            <a:t>Total de questões resolvidas por </a:t>
          </a:r>
          <a:r>
            <a:rPr lang="pt-BR" sz="1400" baseline="0">
              <a:solidFill>
                <a:srgbClr val="FF0000"/>
              </a:solidFill>
              <a:latin typeface="Segoe UI Semibold" panose="020B0702040204020203" pitchFamily="34" charset="0"/>
              <a:cs typeface="Segoe UI Semibold" panose="020B0702040204020203" pitchFamily="34" charset="0"/>
            </a:rPr>
            <a:t>Matéria</a:t>
          </a:r>
          <a:endParaRPr lang="pt-BR" sz="1400">
            <a:solidFill>
              <a:srgbClr val="FF0000"/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 editAs="absolute">
    <xdr:from>
      <xdr:col>4</xdr:col>
      <xdr:colOff>590550</xdr:colOff>
      <xdr:row>4</xdr:row>
      <xdr:rowOff>95249</xdr:rowOff>
    </xdr:from>
    <xdr:to>
      <xdr:col>6</xdr:col>
      <xdr:colOff>451350</xdr:colOff>
      <xdr:row>5</xdr:row>
      <xdr:rowOff>190499</xdr:rowOff>
    </xdr:to>
    <xdr:sp macro="" textlink="">
      <xdr:nvSpPr>
        <xdr:cNvPr id="22" name="Retângulo: Cantos Superiores Arredondados 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D1FEDFB-74ED-4087-9D24-D53FF0F9F1ED}"/>
            </a:ext>
          </a:extLst>
        </xdr:cNvPr>
        <xdr:cNvSpPr/>
      </xdr:nvSpPr>
      <xdr:spPr>
        <a:xfrm>
          <a:off x="3629025" y="733424"/>
          <a:ext cx="1080000" cy="190500"/>
        </a:xfrm>
        <a:prstGeom prst="round2Same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>
              <a:solidFill>
                <a:schemeClr val="bg1">
                  <a:lumMod val="50000"/>
                </a:schemeClr>
              </a:solidFill>
              <a:latin typeface="Segoe UI Semibold" panose="020B0702040204020203" pitchFamily="34" charset="0"/>
            </a:rPr>
            <a:t>FINANÇAS</a:t>
          </a:r>
          <a:endParaRPr lang="pt-BR" sz="800">
            <a:solidFill>
              <a:schemeClr val="bg1">
                <a:lumMod val="50000"/>
              </a:schemeClr>
            </a:solidFill>
            <a:latin typeface="Segoe UI Semibold" panose="020B0702040204020203" pitchFamily="34" charset="0"/>
          </a:endParaRPr>
        </a:p>
      </xdr:txBody>
    </xdr:sp>
    <xdr:clientData fPrintsWithSheet="0"/>
  </xdr:twoCellAnchor>
  <xdr:twoCellAnchor editAs="absolute">
    <xdr:from>
      <xdr:col>1</xdr:col>
      <xdr:colOff>1181100</xdr:colOff>
      <xdr:row>4</xdr:row>
      <xdr:rowOff>95249</xdr:rowOff>
    </xdr:from>
    <xdr:to>
      <xdr:col>2</xdr:col>
      <xdr:colOff>775200</xdr:colOff>
      <xdr:row>5</xdr:row>
      <xdr:rowOff>190499</xdr:rowOff>
    </xdr:to>
    <xdr:sp macro="" textlink="">
      <xdr:nvSpPr>
        <xdr:cNvPr id="21" name="Retângulo: Cantos Superiores Arredondados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2C1658C-CE8F-4DA3-9246-6089EA181625}"/>
            </a:ext>
          </a:extLst>
        </xdr:cNvPr>
        <xdr:cNvSpPr/>
      </xdr:nvSpPr>
      <xdr:spPr>
        <a:xfrm>
          <a:off x="1276350" y="733424"/>
          <a:ext cx="1080000" cy="190500"/>
        </a:xfrm>
        <a:prstGeom prst="round2Same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>
              <a:solidFill>
                <a:schemeClr val="bg1">
                  <a:lumMod val="50000"/>
                </a:schemeClr>
              </a:solidFill>
              <a:latin typeface="Segoe UI Semibold" panose="020B0702040204020203" pitchFamily="34" charset="0"/>
            </a:rPr>
            <a:t>SIMULADOS</a:t>
          </a:r>
          <a:endParaRPr lang="pt-BR" sz="800">
            <a:solidFill>
              <a:schemeClr val="bg1">
                <a:lumMod val="50000"/>
              </a:schemeClr>
            </a:solidFill>
            <a:latin typeface="Segoe UI Semibold" panose="020B0702040204020203" pitchFamily="34" charset="0"/>
          </a:endParaRPr>
        </a:p>
      </xdr:txBody>
    </xdr:sp>
    <xdr:clientData fPrintsWithSheet="0"/>
  </xdr:twoCellAnchor>
  <xdr:twoCellAnchor editAs="absolute">
    <xdr:from>
      <xdr:col>1</xdr:col>
      <xdr:colOff>19050</xdr:colOff>
      <xdr:row>1</xdr:row>
      <xdr:rowOff>38100</xdr:rowOff>
    </xdr:from>
    <xdr:to>
      <xdr:col>4</xdr:col>
      <xdr:colOff>266508</xdr:colOff>
      <xdr:row>2</xdr:row>
      <xdr:rowOff>178716</xdr:rowOff>
    </xdr:to>
    <xdr:grpSp>
      <xdr:nvGrpSpPr>
        <xdr:cNvPr id="16" name="Agrupar 15">
          <a:extLst>
            <a:ext uri="{FF2B5EF4-FFF2-40B4-BE49-F238E27FC236}">
              <a16:creationId xmlns:a16="http://schemas.microsoft.com/office/drawing/2014/main" id="{7CA2E134-9CE7-4527-ADF3-72786D12833F}"/>
            </a:ext>
          </a:extLst>
        </xdr:cNvPr>
        <xdr:cNvGrpSpPr/>
      </xdr:nvGrpSpPr>
      <xdr:grpSpPr>
        <a:xfrm>
          <a:off x="114300" y="228600"/>
          <a:ext cx="3190683" cy="331116"/>
          <a:chOff x="114300" y="228600"/>
          <a:chExt cx="3190683" cy="331116"/>
        </a:xfrm>
      </xdr:grpSpPr>
      <xdr:pic>
        <xdr:nvPicPr>
          <xdr:cNvPr id="23" name="Imagem 22">
            <a:extLst>
              <a:ext uri="{FF2B5EF4-FFF2-40B4-BE49-F238E27FC236}">
                <a16:creationId xmlns:a16="http://schemas.microsoft.com/office/drawing/2014/main" id="{8E92B3D1-B386-4194-983A-6EE00E93DB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247650"/>
            <a:ext cx="304800" cy="304800"/>
          </a:xfrm>
          <a:prstGeom prst="rect">
            <a:avLst/>
          </a:prstGeom>
        </xdr:spPr>
      </xdr:pic>
      <xdr:sp macro="" textlink="">
        <xdr:nvSpPr>
          <xdr:cNvPr id="24" name="CaixaDeTexto 23">
            <a:extLst>
              <a:ext uri="{FF2B5EF4-FFF2-40B4-BE49-F238E27FC236}">
                <a16:creationId xmlns:a16="http://schemas.microsoft.com/office/drawing/2014/main" id="{823223CC-AA87-4478-82D4-C598D454D227}"/>
              </a:ext>
            </a:extLst>
          </xdr:cNvPr>
          <xdr:cNvSpPr txBox="1"/>
        </xdr:nvSpPr>
        <xdr:spPr>
          <a:xfrm>
            <a:off x="409575" y="228600"/>
            <a:ext cx="2895408" cy="3311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400">
                <a:latin typeface="Segoe UI Semibold" panose="020B0702040204020203" pitchFamily="34" charset="0"/>
                <a:cs typeface="Segoe UI Semibold" panose="020B0702040204020203" pitchFamily="34" charset="0"/>
              </a:rPr>
              <a:t>Relatórios de questões resolvidas</a:t>
            </a:r>
          </a:p>
        </xdr:txBody>
      </xdr:sp>
    </xdr:grpSp>
    <xdr:clientData/>
  </xdr:twoCellAnchor>
  <xdr:twoCellAnchor editAs="absolute">
    <xdr:from>
      <xdr:col>1</xdr:col>
      <xdr:colOff>9525</xdr:colOff>
      <xdr:row>22</xdr:row>
      <xdr:rowOff>66675</xdr:rowOff>
    </xdr:from>
    <xdr:to>
      <xdr:col>7</xdr:col>
      <xdr:colOff>19049</xdr:colOff>
      <xdr:row>31</xdr:row>
      <xdr:rowOff>104775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BA803206-A652-47CB-B6C5-A7230D7C2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57150</xdr:colOff>
      <xdr:row>18</xdr:row>
      <xdr:rowOff>66675</xdr:rowOff>
    </xdr:from>
    <xdr:to>
      <xdr:col>16</xdr:col>
      <xdr:colOff>390525</xdr:colOff>
      <xdr:row>18</xdr:row>
      <xdr:rowOff>66675</xdr:rowOff>
    </xdr:to>
    <xdr:cxnSp macro="">
      <xdr:nvCxnSpPr>
        <xdr:cNvPr id="9" name="Conector reto 8">
          <a:extLst>
            <a:ext uri="{FF2B5EF4-FFF2-40B4-BE49-F238E27FC236}">
              <a16:creationId xmlns:a16="http://schemas.microsoft.com/office/drawing/2014/main" id="{6DE70317-7B0E-4010-8757-0EE35FC698C7}"/>
            </a:ext>
          </a:extLst>
        </xdr:cNvPr>
        <xdr:cNvCxnSpPr/>
      </xdr:nvCxnSpPr>
      <xdr:spPr>
        <a:xfrm>
          <a:off x="57150" y="3276600"/>
          <a:ext cx="8972550" cy="0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104775</xdr:colOff>
      <xdr:row>18</xdr:row>
      <xdr:rowOff>161925</xdr:rowOff>
    </xdr:from>
    <xdr:to>
      <xdr:col>16</xdr:col>
      <xdr:colOff>247650</xdr:colOff>
      <xdr:row>21</xdr:row>
      <xdr:rowOff>7266</xdr:rowOff>
    </xdr:to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E67FE2BA-C54F-4D90-8505-9105E6F0DD6A}"/>
            </a:ext>
          </a:extLst>
        </xdr:cNvPr>
        <xdr:cNvSpPr txBox="1"/>
      </xdr:nvSpPr>
      <xdr:spPr>
        <a:xfrm>
          <a:off x="4972050" y="3371850"/>
          <a:ext cx="4791075" cy="33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aseline="0">
              <a:solidFill>
                <a:schemeClr val="tx1"/>
              </a:solidFill>
              <a:latin typeface="Segoe UI Semibold" panose="020B0702040204020203" pitchFamily="34" charset="0"/>
              <a:cs typeface="Segoe UI Semibold" panose="020B0702040204020203" pitchFamily="34" charset="0"/>
            </a:rPr>
            <a:t>Porcentagem de acertos e erros por </a:t>
          </a:r>
          <a:r>
            <a:rPr lang="pt-BR" sz="1400" baseline="0">
              <a:solidFill>
                <a:srgbClr val="FF0000"/>
              </a:solidFill>
              <a:latin typeface="Segoe UI Semibold" panose="020B0702040204020203" pitchFamily="34" charset="0"/>
              <a:cs typeface="Segoe UI Semibold" panose="020B0702040204020203" pitchFamily="34" charset="0"/>
            </a:rPr>
            <a:t>Matéria</a:t>
          </a:r>
          <a:endParaRPr lang="pt-BR" sz="1400">
            <a:solidFill>
              <a:srgbClr val="FF0000"/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66</xdr:row>
      <xdr:rowOff>38100</xdr:rowOff>
    </xdr:from>
    <xdr:to>
      <xdr:col>13</xdr:col>
      <xdr:colOff>428625</xdr:colOff>
      <xdr:row>80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874098E-BB58-44B1-9953-B254763279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7</xdr:row>
      <xdr:rowOff>152399</xdr:rowOff>
    </xdr:from>
    <xdr:to>
      <xdr:col>14</xdr:col>
      <xdr:colOff>142876</xdr:colOff>
      <xdr:row>21</xdr:row>
      <xdr:rowOff>95250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520F8BF-2259-4B5C-9F97-7E156C195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</xdr:row>
      <xdr:rowOff>95249</xdr:rowOff>
    </xdr:from>
    <xdr:to>
      <xdr:col>1</xdr:col>
      <xdr:colOff>1080000</xdr:colOff>
      <xdr:row>5</xdr:row>
      <xdr:rowOff>190499</xdr:rowOff>
    </xdr:to>
    <xdr:sp macro="" textlink="">
      <xdr:nvSpPr>
        <xdr:cNvPr id="9" name="Retângulo: Cantos Superiores Arredondados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380648-7625-451C-A29C-2E5E32D26AB7}"/>
            </a:ext>
          </a:extLst>
        </xdr:cNvPr>
        <xdr:cNvSpPr/>
      </xdr:nvSpPr>
      <xdr:spPr>
        <a:xfrm>
          <a:off x="95250" y="733424"/>
          <a:ext cx="1080000" cy="190500"/>
        </a:xfrm>
        <a:prstGeom prst="round2Same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900">
              <a:solidFill>
                <a:schemeClr val="bg1">
                  <a:lumMod val="50000"/>
                </a:schemeClr>
              </a:solidFill>
              <a:latin typeface="Segoe UI Semibold" panose="020B0702040204020203" pitchFamily="34" charset="0"/>
              <a:ea typeface="+mn-ea"/>
              <a:cs typeface="+mn-cs"/>
            </a:rPr>
            <a:t>QUESTÕES</a:t>
          </a:r>
        </a:p>
      </xdr:txBody>
    </xdr:sp>
    <xdr:clientData/>
  </xdr:twoCellAnchor>
  <xdr:twoCellAnchor>
    <xdr:from>
      <xdr:col>3</xdr:col>
      <xdr:colOff>19050</xdr:colOff>
      <xdr:row>4</xdr:row>
      <xdr:rowOff>95249</xdr:rowOff>
    </xdr:from>
    <xdr:to>
      <xdr:col>4</xdr:col>
      <xdr:colOff>489450</xdr:colOff>
      <xdr:row>5</xdr:row>
      <xdr:rowOff>190499</xdr:rowOff>
    </xdr:to>
    <xdr:sp macro="" textlink="">
      <xdr:nvSpPr>
        <xdr:cNvPr id="10" name="Retângulo: Cantos Superiores Arredondados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9DE0C20-5E29-4861-81DD-6B4C081D0AB9}"/>
            </a:ext>
          </a:extLst>
        </xdr:cNvPr>
        <xdr:cNvSpPr/>
      </xdr:nvSpPr>
      <xdr:spPr>
        <a:xfrm>
          <a:off x="2447925" y="733424"/>
          <a:ext cx="1080000" cy="190500"/>
        </a:xfrm>
        <a:prstGeom prst="round2Same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900">
              <a:solidFill>
                <a:schemeClr val="bg1">
                  <a:lumMod val="50000"/>
                </a:schemeClr>
              </a:solidFill>
              <a:latin typeface="Segoe UI Semibold" panose="020B0702040204020203" pitchFamily="34" charset="0"/>
              <a:ea typeface="+mn-ea"/>
              <a:cs typeface="+mn-cs"/>
            </a:rPr>
            <a:t>HORAS</a:t>
          </a:r>
        </a:p>
      </xdr:txBody>
    </xdr:sp>
    <xdr:clientData/>
  </xdr:twoCellAnchor>
  <xdr:twoCellAnchor>
    <xdr:from>
      <xdr:col>4</xdr:col>
      <xdr:colOff>590550</xdr:colOff>
      <xdr:row>4</xdr:row>
      <xdr:rowOff>95249</xdr:rowOff>
    </xdr:from>
    <xdr:to>
      <xdr:col>6</xdr:col>
      <xdr:colOff>451350</xdr:colOff>
      <xdr:row>5</xdr:row>
      <xdr:rowOff>190499</xdr:rowOff>
    </xdr:to>
    <xdr:sp macro="" textlink="">
      <xdr:nvSpPr>
        <xdr:cNvPr id="14" name="Retângulo: Cantos Superiores Arredondados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9C9C9F9-0358-4023-AFE8-7FDE6137A749}"/>
            </a:ext>
          </a:extLst>
        </xdr:cNvPr>
        <xdr:cNvSpPr/>
      </xdr:nvSpPr>
      <xdr:spPr>
        <a:xfrm>
          <a:off x="3629025" y="733424"/>
          <a:ext cx="1080000" cy="190500"/>
        </a:xfrm>
        <a:prstGeom prst="round2Same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>
              <a:solidFill>
                <a:schemeClr val="bg1">
                  <a:lumMod val="50000"/>
                </a:schemeClr>
              </a:solidFill>
              <a:latin typeface="Segoe UI Semibold" panose="020B0702040204020203" pitchFamily="34" charset="0"/>
            </a:rPr>
            <a:t>FINANÇAS</a:t>
          </a:r>
          <a:endParaRPr lang="pt-BR" sz="800">
            <a:solidFill>
              <a:schemeClr val="bg1">
                <a:lumMod val="50000"/>
              </a:schemeClr>
            </a:solidFill>
            <a:latin typeface="Segoe UI Semibold" panose="020B0702040204020203" pitchFamily="34" charset="0"/>
          </a:endParaRPr>
        </a:p>
      </xdr:txBody>
    </xdr:sp>
    <xdr:clientData/>
  </xdr:twoCellAnchor>
  <xdr:oneCellAnchor>
    <xdr:from>
      <xdr:col>0</xdr:col>
      <xdr:colOff>47625</xdr:colOff>
      <xdr:row>6</xdr:row>
      <xdr:rowOff>38100</xdr:rowOff>
    </xdr:from>
    <xdr:ext cx="4781549" cy="331116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D2BD4592-90F3-4091-86AD-FF7E7B449BA4}"/>
            </a:ext>
          </a:extLst>
        </xdr:cNvPr>
        <xdr:cNvSpPr txBox="1"/>
      </xdr:nvSpPr>
      <xdr:spPr>
        <a:xfrm>
          <a:off x="47625" y="962025"/>
          <a:ext cx="4781549" cy="33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>
              <a:latin typeface="Segoe UI Semibold" panose="020B0702040204020203" pitchFamily="34" charset="0"/>
              <a:cs typeface="Segoe UI Semibold" panose="020B0702040204020203" pitchFamily="34" charset="0"/>
            </a:rPr>
            <a:t>Simulados</a:t>
          </a:r>
          <a:endParaRPr lang="pt-BR" sz="1400">
            <a:solidFill>
              <a:srgbClr val="FF0000"/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oneCellAnchor>
  <xdr:twoCellAnchor>
    <xdr:from>
      <xdr:col>1</xdr:col>
      <xdr:colOff>1181100</xdr:colOff>
      <xdr:row>4</xdr:row>
      <xdr:rowOff>95249</xdr:rowOff>
    </xdr:from>
    <xdr:to>
      <xdr:col>2</xdr:col>
      <xdr:colOff>775200</xdr:colOff>
      <xdr:row>5</xdr:row>
      <xdr:rowOff>190499</xdr:rowOff>
    </xdr:to>
    <xdr:sp macro="" textlink="">
      <xdr:nvSpPr>
        <xdr:cNvPr id="16" name="Retângulo: Cantos Superiores Arredondados 15">
          <a:extLst>
            <a:ext uri="{FF2B5EF4-FFF2-40B4-BE49-F238E27FC236}">
              <a16:creationId xmlns:a16="http://schemas.microsoft.com/office/drawing/2014/main" id="{4C4C4A30-1025-433B-BD33-9233E99769AD}"/>
            </a:ext>
          </a:extLst>
        </xdr:cNvPr>
        <xdr:cNvSpPr/>
      </xdr:nvSpPr>
      <xdr:spPr>
        <a:xfrm>
          <a:off x="1276350" y="733424"/>
          <a:ext cx="1080000" cy="190500"/>
        </a:xfrm>
        <a:prstGeom prst="round2Same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900" b="1">
              <a:solidFill>
                <a:sysClr val="windowText" lastClr="000000"/>
              </a:solidFill>
              <a:latin typeface="Segoe UI Semibold" panose="020B0702040204020203" pitchFamily="34" charset="0"/>
              <a:ea typeface="+mn-ea"/>
              <a:cs typeface="+mn-cs"/>
            </a:rPr>
            <a:t>SIMULADOS</a:t>
          </a:r>
        </a:p>
      </xdr:txBody>
    </xdr:sp>
    <xdr:clientData/>
  </xdr:twoCellAnchor>
  <xdr:twoCellAnchor>
    <xdr:from>
      <xdr:col>1</xdr:col>
      <xdr:colOff>19050</xdr:colOff>
      <xdr:row>1</xdr:row>
      <xdr:rowOff>38100</xdr:rowOff>
    </xdr:from>
    <xdr:to>
      <xdr:col>3</xdr:col>
      <xdr:colOff>106923</xdr:colOff>
      <xdr:row>2</xdr:row>
      <xdr:rowOff>178716</xdr:rowOff>
    </xdr:to>
    <xdr:grpSp>
      <xdr:nvGrpSpPr>
        <xdr:cNvPr id="11" name="Agrupar 10">
          <a:extLst>
            <a:ext uri="{FF2B5EF4-FFF2-40B4-BE49-F238E27FC236}">
              <a16:creationId xmlns:a16="http://schemas.microsoft.com/office/drawing/2014/main" id="{BF38AC82-76BE-41F8-9C4E-0A95FBF825DD}"/>
            </a:ext>
          </a:extLst>
        </xdr:cNvPr>
        <xdr:cNvGrpSpPr/>
      </xdr:nvGrpSpPr>
      <xdr:grpSpPr>
        <a:xfrm>
          <a:off x="114300" y="228600"/>
          <a:ext cx="2421498" cy="331116"/>
          <a:chOff x="114300" y="228600"/>
          <a:chExt cx="2421498" cy="331116"/>
        </a:xfrm>
      </xdr:grpSpPr>
      <xdr:pic>
        <xdr:nvPicPr>
          <xdr:cNvPr id="12" name="Imagem 11">
            <a:extLst>
              <a:ext uri="{FF2B5EF4-FFF2-40B4-BE49-F238E27FC236}">
                <a16:creationId xmlns:a16="http://schemas.microsoft.com/office/drawing/2014/main" id="{972294F1-3BE4-448B-B729-34A4499BCEF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247650"/>
            <a:ext cx="304800" cy="304800"/>
          </a:xfrm>
          <a:prstGeom prst="rect">
            <a:avLst/>
          </a:prstGeom>
        </xdr:spPr>
      </xdr:pic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27B113A6-1B3B-4BFA-8862-F85646F9DC67}"/>
              </a:ext>
            </a:extLst>
          </xdr:cNvPr>
          <xdr:cNvSpPr txBox="1"/>
        </xdr:nvSpPr>
        <xdr:spPr>
          <a:xfrm>
            <a:off x="409575" y="228600"/>
            <a:ext cx="2126223" cy="3311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400">
                <a:latin typeface="Segoe UI Semibold" panose="020B0702040204020203" pitchFamily="34" charset="0"/>
                <a:cs typeface="Segoe UI Semibold" panose="020B0702040204020203" pitchFamily="34" charset="0"/>
              </a:rPr>
              <a:t>Relatórios de simulados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7</xdr:row>
      <xdr:rowOff>171451</xdr:rowOff>
    </xdr:from>
    <xdr:to>
      <xdr:col>8</xdr:col>
      <xdr:colOff>647700</xdr:colOff>
      <xdr:row>19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FA39B18-6E56-4A9D-B9F3-55B332F74A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14286</xdr:colOff>
      <xdr:row>23</xdr:row>
      <xdr:rowOff>61911</xdr:rowOff>
    </xdr:from>
    <xdr:to>
      <xdr:col>6</xdr:col>
      <xdr:colOff>542925</xdr:colOff>
      <xdr:row>44</xdr:row>
      <xdr:rowOff>190500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D026044-131C-44F5-8394-6863056AB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6</xdr:row>
      <xdr:rowOff>38100</xdr:rowOff>
    </xdr:from>
    <xdr:to>
      <xdr:col>2</xdr:col>
      <xdr:colOff>627695</xdr:colOff>
      <xdr:row>7</xdr:row>
      <xdr:rowOff>178716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C06A2CAB-7D46-434A-B5B9-A0867CB9F461}"/>
            </a:ext>
          </a:extLst>
        </xdr:cNvPr>
        <xdr:cNvSpPr txBox="1"/>
      </xdr:nvSpPr>
      <xdr:spPr>
        <a:xfrm>
          <a:off x="9525" y="962025"/>
          <a:ext cx="2199320" cy="33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>
              <a:latin typeface="Segoe UI Semibold" panose="020B0702040204020203" pitchFamily="34" charset="0"/>
              <a:cs typeface="Segoe UI Semibold" panose="020B0702040204020203" pitchFamily="34" charset="0"/>
            </a:rPr>
            <a:t>Horas</a:t>
          </a:r>
          <a:r>
            <a:rPr lang="pt-BR" sz="1400" baseline="0">
              <a:latin typeface="Segoe UI Semibold" panose="020B0702040204020203" pitchFamily="34" charset="0"/>
              <a:cs typeface="Segoe UI Semibold" panose="020B0702040204020203" pitchFamily="34" charset="0"/>
            </a:rPr>
            <a:t>: Meta x Realizado</a:t>
          </a:r>
          <a:endParaRPr lang="pt-BR" sz="1400"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 editAs="absolute">
    <xdr:from>
      <xdr:col>0</xdr:col>
      <xdr:colOff>38100</xdr:colOff>
      <xdr:row>19</xdr:row>
      <xdr:rowOff>66675</xdr:rowOff>
    </xdr:from>
    <xdr:to>
      <xdr:col>7</xdr:col>
      <xdr:colOff>792236</xdr:colOff>
      <xdr:row>21</xdr:row>
      <xdr:rowOff>16791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23E130B3-4324-459B-B3B3-7565CE2CB73A}"/>
            </a:ext>
          </a:extLst>
        </xdr:cNvPr>
        <xdr:cNvSpPr txBox="1"/>
      </xdr:nvSpPr>
      <xdr:spPr>
        <a:xfrm>
          <a:off x="38100" y="3467100"/>
          <a:ext cx="5621411" cy="33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>
              <a:latin typeface="Segoe UI Semibold" panose="020B0702040204020203" pitchFamily="34" charset="0"/>
              <a:cs typeface="Segoe UI Semibold" panose="020B0702040204020203" pitchFamily="34" charset="0"/>
            </a:rPr>
            <a:t>Tempo dedicado a cada matéria de acordo com o </a:t>
          </a:r>
          <a:r>
            <a:rPr lang="pt-BR" sz="1400" i="0" u="none">
              <a:solidFill>
                <a:sysClr val="windowText" lastClr="000000"/>
              </a:solidFill>
              <a:latin typeface="Segoe UI Semibold" panose="020B0702040204020203" pitchFamily="34" charset="0"/>
              <a:cs typeface="Segoe UI Semibold" panose="020B0702040204020203" pitchFamily="34" charset="0"/>
            </a:rPr>
            <a:t>mês</a:t>
          </a:r>
          <a:r>
            <a:rPr lang="pt-BR" sz="1400" i="0" u="none" baseline="0">
              <a:solidFill>
                <a:sysClr val="windowText" lastClr="000000"/>
              </a:solidFill>
              <a:latin typeface="Segoe UI Semibold" panose="020B0702040204020203" pitchFamily="34" charset="0"/>
              <a:cs typeface="Segoe UI Semibold" panose="020B0702040204020203" pitchFamily="34" charset="0"/>
            </a:rPr>
            <a:t> selecionado</a:t>
          </a:r>
          <a:endParaRPr lang="pt-BR" sz="1400" i="0" u="none">
            <a:solidFill>
              <a:sysClr val="windowText" lastClr="000000"/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1080000</xdr:colOff>
      <xdr:row>6</xdr:row>
      <xdr:rowOff>0</xdr:rowOff>
    </xdr:to>
    <xdr:sp macro="" textlink="">
      <xdr:nvSpPr>
        <xdr:cNvPr id="19" name="Retângulo: Cantos Superiores Arredondados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22D301-1F25-45E0-8A84-D76BFA23D9F2}"/>
            </a:ext>
          </a:extLst>
        </xdr:cNvPr>
        <xdr:cNvSpPr/>
      </xdr:nvSpPr>
      <xdr:spPr>
        <a:xfrm>
          <a:off x="95250" y="733425"/>
          <a:ext cx="1080000" cy="190500"/>
        </a:xfrm>
        <a:prstGeom prst="round2Same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900">
              <a:solidFill>
                <a:schemeClr val="bg1">
                  <a:lumMod val="50000"/>
                </a:schemeClr>
              </a:solidFill>
              <a:latin typeface="Segoe UI Semibold" panose="020B0702040204020203" pitchFamily="34" charset="0"/>
              <a:ea typeface="+mn-ea"/>
              <a:cs typeface="+mn-cs"/>
            </a:rPr>
            <a:t>QUESTÕES</a:t>
          </a:r>
        </a:p>
      </xdr:txBody>
    </xdr:sp>
    <xdr:clientData/>
  </xdr:twoCellAnchor>
  <xdr:twoCellAnchor>
    <xdr:from>
      <xdr:col>3</xdr:col>
      <xdr:colOff>19050</xdr:colOff>
      <xdr:row>5</xdr:row>
      <xdr:rowOff>0</xdr:rowOff>
    </xdr:from>
    <xdr:to>
      <xdr:col>4</xdr:col>
      <xdr:colOff>489450</xdr:colOff>
      <xdr:row>6</xdr:row>
      <xdr:rowOff>0</xdr:rowOff>
    </xdr:to>
    <xdr:sp macro="" textlink="">
      <xdr:nvSpPr>
        <xdr:cNvPr id="20" name="Retângulo: Cantos Superiores Arredondados 1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AE70C77-90B7-46F4-B735-CB61816F6713}"/>
            </a:ext>
          </a:extLst>
        </xdr:cNvPr>
        <xdr:cNvSpPr/>
      </xdr:nvSpPr>
      <xdr:spPr>
        <a:xfrm>
          <a:off x="2447925" y="733425"/>
          <a:ext cx="1080000" cy="190500"/>
        </a:xfrm>
        <a:prstGeom prst="round2Same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900" b="1">
              <a:solidFill>
                <a:sysClr val="windowText" lastClr="000000"/>
              </a:solidFill>
              <a:latin typeface="Segoe UI Semibold" panose="020B0702040204020203" pitchFamily="34" charset="0"/>
              <a:ea typeface="+mn-ea"/>
              <a:cs typeface="+mn-cs"/>
            </a:rPr>
            <a:t>HORAS</a:t>
          </a:r>
        </a:p>
      </xdr:txBody>
    </xdr:sp>
    <xdr:clientData/>
  </xdr:twoCellAnchor>
  <xdr:twoCellAnchor>
    <xdr:from>
      <xdr:col>4</xdr:col>
      <xdr:colOff>590550</xdr:colOff>
      <xdr:row>5</xdr:row>
      <xdr:rowOff>0</xdr:rowOff>
    </xdr:from>
    <xdr:to>
      <xdr:col>6</xdr:col>
      <xdr:colOff>451350</xdr:colOff>
      <xdr:row>6</xdr:row>
      <xdr:rowOff>0</xdr:rowOff>
    </xdr:to>
    <xdr:sp macro="" textlink="">
      <xdr:nvSpPr>
        <xdr:cNvPr id="21" name="Retângulo: Cantos Superiores Arredondados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2DF446D-B74B-4E5B-BF5C-E267787C69DB}"/>
            </a:ext>
          </a:extLst>
        </xdr:cNvPr>
        <xdr:cNvSpPr/>
      </xdr:nvSpPr>
      <xdr:spPr>
        <a:xfrm>
          <a:off x="3629025" y="733425"/>
          <a:ext cx="1080000" cy="190500"/>
        </a:xfrm>
        <a:prstGeom prst="round2Same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900">
              <a:solidFill>
                <a:schemeClr val="bg1">
                  <a:lumMod val="50000"/>
                </a:schemeClr>
              </a:solidFill>
              <a:latin typeface="Segoe UI Semibold" panose="020B0702040204020203" pitchFamily="34" charset="0"/>
            </a:rPr>
            <a:t>FINANÇAS</a:t>
          </a:r>
          <a:endParaRPr lang="pt-BR" sz="800">
            <a:solidFill>
              <a:schemeClr val="bg1">
                <a:lumMod val="50000"/>
              </a:schemeClr>
            </a:solidFill>
            <a:latin typeface="Segoe UI Semibold" panose="020B0702040204020203" pitchFamily="34" charset="0"/>
          </a:endParaRPr>
        </a:p>
      </xdr:txBody>
    </xdr:sp>
    <xdr:clientData/>
  </xdr:twoCellAnchor>
  <xdr:twoCellAnchor>
    <xdr:from>
      <xdr:col>1</xdr:col>
      <xdr:colOff>1181100</xdr:colOff>
      <xdr:row>5</xdr:row>
      <xdr:rowOff>0</xdr:rowOff>
    </xdr:from>
    <xdr:to>
      <xdr:col>2</xdr:col>
      <xdr:colOff>775200</xdr:colOff>
      <xdr:row>6</xdr:row>
      <xdr:rowOff>0</xdr:rowOff>
    </xdr:to>
    <xdr:sp macro="" textlink="">
      <xdr:nvSpPr>
        <xdr:cNvPr id="22" name="Retângulo: Cantos Superiores Arredondados 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4A5749F-0419-43AD-B3EE-72F1F7E02413}"/>
            </a:ext>
          </a:extLst>
        </xdr:cNvPr>
        <xdr:cNvSpPr/>
      </xdr:nvSpPr>
      <xdr:spPr>
        <a:xfrm>
          <a:off x="1276350" y="733425"/>
          <a:ext cx="1080000" cy="190500"/>
        </a:xfrm>
        <a:prstGeom prst="round2Same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900">
              <a:solidFill>
                <a:schemeClr val="bg1">
                  <a:lumMod val="50000"/>
                </a:schemeClr>
              </a:solidFill>
              <a:latin typeface="Segoe UI Semibold" panose="020B0702040204020203" pitchFamily="34" charset="0"/>
              <a:ea typeface="+mn-ea"/>
              <a:cs typeface="+mn-cs"/>
            </a:rPr>
            <a:t>SIMULADOS</a:t>
          </a:r>
        </a:p>
      </xdr:txBody>
    </xdr:sp>
    <xdr:clientData/>
  </xdr:twoCellAnchor>
  <xdr:twoCellAnchor editAs="absolute">
    <xdr:from>
      <xdr:col>1</xdr:col>
      <xdr:colOff>19050</xdr:colOff>
      <xdr:row>1</xdr:row>
      <xdr:rowOff>38100</xdr:rowOff>
    </xdr:from>
    <xdr:to>
      <xdr:col>3</xdr:col>
      <xdr:colOff>594942</xdr:colOff>
      <xdr:row>2</xdr:row>
      <xdr:rowOff>178716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ADE2E07F-1798-4324-B537-89824C8B1805}"/>
            </a:ext>
          </a:extLst>
        </xdr:cNvPr>
        <xdr:cNvGrpSpPr/>
      </xdr:nvGrpSpPr>
      <xdr:grpSpPr>
        <a:xfrm>
          <a:off x="114300" y="228600"/>
          <a:ext cx="2909517" cy="331116"/>
          <a:chOff x="114300" y="228600"/>
          <a:chExt cx="2909517" cy="331116"/>
        </a:xfrm>
      </xdr:grpSpPr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A6A1CE8D-F78B-4495-8DA3-1259F48EB0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247650"/>
            <a:ext cx="304800" cy="304800"/>
          </a:xfrm>
          <a:prstGeom prst="rect">
            <a:avLst/>
          </a:prstGeom>
        </xdr:spPr>
      </xdr:pic>
      <xdr:sp macro="" textlink="">
        <xdr:nvSpPr>
          <xdr:cNvPr id="14" name="CaixaDeTexto 13">
            <a:extLst>
              <a:ext uri="{FF2B5EF4-FFF2-40B4-BE49-F238E27FC236}">
                <a16:creationId xmlns:a16="http://schemas.microsoft.com/office/drawing/2014/main" id="{13367A1D-05A4-4703-987E-59D2953395F2}"/>
              </a:ext>
            </a:extLst>
          </xdr:cNvPr>
          <xdr:cNvSpPr txBox="1"/>
        </xdr:nvSpPr>
        <xdr:spPr>
          <a:xfrm>
            <a:off x="409575" y="228600"/>
            <a:ext cx="2614242" cy="3311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400">
                <a:latin typeface="Segoe UI Semibold" panose="020B0702040204020203" pitchFamily="34" charset="0"/>
                <a:cs typeface="Segoe UI Semibold" panose="020B0702040204020203" pitchFamily="34" charset="0"/>
              </a:rPr>
              <a:t>Relatórios</a:t>
            </a:r>
            <a:r>
              <a:rPr lang="pt-BR" sz="1400" baseline="0">
                <a:latin typeface="Segoe UI Semibold" panose="020B0702040204020203" pitchFamily="34" charset="0"/>
                <a:cs typeface="Segoe UI Semibold" panose="020B0702040204020203" pitchFamily="34" charset="0"/>
              </a:rPr>
              <a:t> de horas de estudo</a:t>
            </a:r>
            <a:endParaRPr lang="pt-BR" sz="1400">
              <a:latin typeface="Segoe UI Semibold" panose="020B0702040204020203" pitchFamily="34" charset="0"/>
              <a:cs typeface="Segoe UI Semibold" panose="020B0702040204020203" pitchFamily="34" charset="0"/>
            </a:endParaRPr>
          </a:p>
        </xdr:txBody>
      </xdr:sp>
    </xdr:grp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28575</xdr:rowOff>
    </xdr:from>
    <xdr:to>
      <xdr:col>8</xdr:col>
      <xdr:colOff>161925</xdr:colOff>
      <xdr:row>25</xdr:row>
      <xdr:rowOff>57151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A1E3A29-4784-43CF-96DE-32DF0749D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19050</xdr:colOff>
      <xdr:row>11</xdr:row>
      <xdr:rowOff>85725</xdr:rowOff>
    </xdr:from>
    <xdr:ext cx="3271537" cy="331116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42743E4F-0F09-463E-8871-E1C6DD540799}"/>
            </a:ext>
          </a:extLst>
        </xdr:cNvPr>
        <xdr:cNvSpPr txBox="1"/>
      </xdr:nvSpPr>
      <xdr:spPr>
        <a:xfrm>
          <a:off x="19050" y="1847850"/>
          <a:ext cx="3271537" cy="33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>
              <a:solidFill>
                <a:sysClr val="windowText" lastClr="000000"/>
              </a:solidFill>
              <a:latin typeface="Segoe UI Semibold" panose="020B0702040204020203" pitchFamily="34" charset="0"/>
              <a:cs typeface="Segoe UI Semibold" panose="020B0702040204020203" pitchFamily="34" charset="0"/>
            </a:rPr>
            <a:t>Total de Receitas</a:t>
          </a:r>
          <a:r>
            <a:rPr lang="pt-BR" sz="1400" baseline="0">
              <a:solidFill>
                <a:sysClr val="windowText" lastClr="000000"/>
              </a:solidFill>
              <a:latin typeface="Segoe UI Semibold" panose="020B0702040204020203" pitchFamily="34" charset="0"/>
              <a:cs typeface="Segoe UI Semibold" panose="020B0702040204020203" pitchFamily="34" charset="0"/>
            </a:rPr>
            <a:t> e Despesas - Mensal</a:t>
          </a:r>
          <a:endParaRPr lang="pt-BR" sz="1400">
            <a:solidFill>
              <a:sysClr val="windowText" lastClr="000000"/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oneCellAnchor>
  <xdr:twoCellAnchor>
    <xdr:from>
      <xdr:col>8</xdr:col>
      <xdr:colOff>252411</xdr:colOff>
      <xdr:row>13</xdr:row>
      <xdr:rowOff>38100</xdr:rowOff>
    </xdr:from>
    <xdr:to>
      <xdr:col>13</xdr:col>
      <xdr:colOff>704849</xdr:colOff>
      <xdr:row>25</xdr:row>
      <xdr:rowOff>66675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28FE94B-863B-495D-9DE6-9ECA0AC5C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76200</xdr:colOff>
      <xdr:row>17</xdr:row>
      <xdr:rowOff>85725</xdr:rowOff>
    </xdr:from>
    <xdr:to>
      <xdr:col>12</xdr:col>
      <xdr:colOff>285750</xdr:colOff>
      <xdr:row>18</xdr:row>
      <xdr:rowOff>104775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4F18D2D4-DE45-46AB-B49C-876AC5B8EEA8}"/>
            </a:ext>
          </a:extLst>
        </xdr:cNvPr>
        <xdr:cNvSpPr/>
      </xdr:nvSpPr>
      <xdr:spPr>
        <a:xfrm>
          <a:off x="8420100" y="2990850"/>
          <a:ext cx="209550" cy="209550"/>
        </a:xfrm>
        <a:prstGeom prst="rect">
          <a:avLst/>
        </a:prstGeom>
        <a:solidFill>
          <a:srgbClr val="55B03E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12</xdr:col>
      <xdr:colOff>276224</xdr:colOff>
      <xdr:row>17</xdr:row>
      <xdr:rowOff>28575</xdr:rowOff>
    </xdr:from>
    <xdr:ext cx="847725" cy="297004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F5D8C99-FEE4-46F2-8092-14BA33741342}"/>
            </a:ext>
          </a:extLst>
        </xdr:cNvPr>
        <xdr:cNvSpPr txBox="1"/>
      </xdr:nvSpPr>
      <xdr:spPr>
        <a:xfrm>
          <a:off x="8620124" y="2933700"/>
          <a:ext cx="847725" cy="297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>
              <a:latin typeface="Segoe UI Semibold" panose="020B0702040204020203" pitchFamily="34" charset="0"/>
            </a:rPr>
            <a:t>Receitas</a:t>
          </a:r>
        </a:p>
      </xdr:txBody>
    </xdr:sp>
    <xdr:clientData/>
  </xdr:oneCellAnchor>
  <xdr:twoCellAnchor>
    <xdr:from>
      <xdr:col>12</xdr:col>
      <xdr:colOff>76200</xdr:colOff>
      <xdr:row>19</xdr:row>
      <xdr:rowOff>28575</xdr:rowOff>
    </xdr:from>
    <xdr:to>
      <xdr:col>12</xdr:col>
      <xdr:colOff>285750</xdr:colOff>
      <xdr:row>20</xdr:row>
      <xdr:rowOff>47625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BC9A5048-FE0E-4833-898B-97FBED75B1E2}"/>
            </a:ext>
          </a:extLst>
        </xdr:cNvPr>
        <xdr:cNvSpPr/>
      </xdr:nvSpPr>
      <xdr:spPr>
        <a:xfrm>
          <a:off x="8420100" y="3314700"/>
          <a:ext cx="209550" cy="209550"/>
        </a:xfrm>
        <a:prstGeom prst="rect">
          <a:avLst/>
        </a:prstGeom>
        <a:solidFill>
          <a:srgbClr val="F0462E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12</xdr:col>
      <xdr:colOff>276224</xdr:colOff>
      <xdr:row>18</xdr:row>
      <xdr:rowOff>161925</xdr:rowOff>
    </xdr:from>
    <xdr:ext cx="847725" cy="297004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BDC8A64-1B89-46C8-B8AA-F17FB3462EDD}"/>
            </a:ext>
          </a:extLst>
        </xdr:cNvPr>
        <xdr:cNvSpPr txBox="1"/>
      </xdr:nvSpPr>
      <xdr:spPr>
        <a:xfrm>
          <a:off x="8620124" y="3257550"/>
          <a:ext cx="847725" cy="2970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1">
              <a:latin typeface="Segoe UI Semibold" panose="020B0702040204020203" pitchFamily="34" charset="0"/>
            </a:rPr>
            <a:t>Despesas</a:t>
          </a:r>
        </a:p>
      </xdr:txBody>
    </xdr:sp>
    <xdr:clientData/>
  </xdr:oneCellAnchor>
  <xdr:oneCellAnchor>
    <xdr:from>
      <xdr:col>8</xdr:col>
      <xdr:colOff>161925</xdr:colOff>
      <xdr:row>11</xdr:row>
      <xdr:rowOff>85725</xdr:rowOff>
    </xdr:from>
    <xdr:ext cx="3092193" cy="331116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80A41BF9-7514-4CA0-A0AF-81183C292FD9}"/>
            </a:ext>
          </a:extLst>
        </xdr:cNvPr>
        <xdr:cNvSpPr txBox="1"/>
      </xdr:nvSpPr>
      <xdr:spPr>
        <a:xfrm>
          <a:off x="5648325" y="1847850"/>
          <a:ext cx="3092193" cy="33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>
              <a:solidFill>
                <a:sysClr val="windowText" lastClr="000000"/>
              </a:solidFill>
              <a:latin typeface="Segoe UI Semibold" panose="020B0702040204020203" pitchFamily="34" charset="0"/>
              <a:cs typeface="Segoe UI Semibold" panose="020B0702040204020203" pitchFamily="34" charset="0"/>
            </a:rPr>
            <a:t>Total</a:t>
          </a:r>
          <a:r>
            <a:rPr lang="pt-BR" sz="1400" baseline="0">
              <a:solidFill>
                <a:sysClr val="windowText" lastClr="000000"/>
              </a:solidFill>
              <a:latin typeface="Segoe UI Semibold" panose="020B0702040204020203" pitchFamily="34" charset="0"/>
              <a:cs typeface="Segoe UI Semibold" panose="020B0702040204020203" pitchFamily="34" charset="0"/>
            </a:rPr>
            <a:t> de receitas e despesas - Anual</a:t>
          </a:r>
          <a:endParaRPr lang="pt-BR" sz="1400">
            <a:solidFill>
              <a:sysClr val="windowText" lastClr="000000"/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oneCellAnchor>
  <xdr:twoCellAnchor>
    <xdr:from>
      <xdr:col>1</xdr:col>
      <xdr:colOff>0</xdr:colOff>
      <xdr:row>5</xdr:row>
      <xdr:rowOff>0</xdr:rowOff>
    </xdr:from>
    <xdr:to>
      <xdr:col>1</xdr:col>
      <xdr:colOff>1080000</xdr:colOff>
      <xdr:row>6</xdr:row>
      <xdr:rowOff>0</xdr:rowOff>
    </xdr:to>
    <xdr:sp macro="" textlink="">
      <xdr:nvSpPr>
        <xdr:cNvPr id="17" name="Retângulo: Cantos Superiores Arredondados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5A8C3A8-23B2-4D94-A93E-F90C675F09BB}"/>
            </a:ext>
          </a:extLst>
        </xdr:cNvPr>
        <xdr:cNvSpPr/>
      </xdr:nvSpPr>
      <xdr:spPr>
        <a:xfrm>
          <a:off x="95250" y="733425"/>
          <a:ext cx="1080000" cy="190500"/>
        </a:xfrm>
        <a:prstGeom prst="round2Same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900">
              <a:solidFill>
                <a:schemeClr val="bg1">
                  <a:lumMod val="50000"/>
                </a:schemeClr>
              </a:solidFill>
              <a:latin typeface="Segoe UI Semibold" panose="020B0702040204020203" pitchFamily="34" charset="0"/>
              <a:ea typeface="+mn-ea"/>
              <a:cs typeface="+mn-cs"/>
            </a:rPr>
            <a:t>QUESTÕES</a:t>
          </a:r>
        </a:p>
      </xdr:txBody>
    </xdr:sp>
    <xdr:clientData/>
  </xdr:twoCellAnchor>
  <xdr:twoCellAnchor>
    <xdr:from>
      <xdr:col>3</xdr:col>
      <xdr:colOff>533400</xdr:colOff>
      <xdr:row>5</xdr:row>
      <xdr:rowOff>0</xdr:rowOff>
    </xdr:from>
    <xdr:to>
      <xdr:col>5</xdr:col>
      <xdr:colOff>184650</xdr:colOff>
      <xdr:row>6</xdr:row>
      <xdr:rowOff>0</xdr:rowOff>
    </xdr:to>
    <xdr:sp macro="" textlink="">
      <xdr:nvSpPr>
        <xdr:cNvPr id="18" name="Retângulo: Cantos Superiores Arredondados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8FCA8F-F2D6-412B-ADBC-87465EA6DFDC}"/>
            </a:ext>
          </a:extLst>
        </xdr:cNvPr>
        <xdr:cNvSpPr/>
      </xdr:nvSpPr>
      <xdr:spPr>
        <a:xfrm>
          <a:off x="2447925" y="733425"/>
          <a:ext cx="1080000" cy="190500"/>
        </a:xfrm>
        <a:prstGeom prst="round2Same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900">
              <a:solidFill>
                <a:schemeClr val="bg1">
                  <a:lumMod val="50000"/>
                </a:schemeClr>
              </a:solidFill>
              <a:latin typeface="Segoe UI Semibold" panose="020B0702040204020203" pitchFamily="34" charset="0"/>
              <a:ea typeface="+mn-ea"/>
              <a:cs typeface="+mn-cs"/>
            </a:rPr>
            <a:t>HORAS</a:t>
          </a:r>
        </a:p>
      </xdr:txBody>
    </xdr:sp>
    <xdr:clientData/>
  </xdr:twoCellAnchor>
  <xdr:twoCellAnchor>
    <xdr:from>
      <xdr:col>5</xdr:col>
      <xdr:colOff>285750</xdr:colOff>
      <xdr:row>5</xdr:row>
      <xdr:rowOff>0</xdr:rowOff>
    </xdr:from>
    <xdr:to>
      <xdr:col>6</xdr:col>
      <xdr:colOff>651375</xdr:colOff>
      <xdr:row>6</xdr:row>
      <xdr:rowOff>0</xdr:rowOff>
    </xdr:to>
    <xdr:sp macro="" textlink="">
      <xdr:nvSpPr>
        <xdr:cNvPr id="19" name="Retângulo: Cantos Superiores Arredondados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1B8D08B-39DB-4DB3-BB01-7A3BB1D7C58D}"/>
            </a:ext>
          </a:extLst>
        </xdr:cNvPr>
        <xdr:cNvSpPr/>
      </xdr:nvSpPr>
      <xdr:spPr>
        <a:xfrm>
          <a:off x="3629025" y="733425"/>
          <a:ext cx="1080000" cy="190500"/>
        </a:xfrm>
        <a:prstGeom prst="round2SameRect">
          <a:avLst/>
        </a:prstGeom>
        <a:solidFill>
          <a:schemeClr val="bg1">
            <a:lumMod val="7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900" b="1">
              <a:solidFill>
                <a:sysClr val="windowText" lastClr="000000"/>
              </a:solidFill>
              <a:latin typeface="Segoe UI Semibold" panose="020B0702040204020203" pitchFamily="34" charset="0"/>
              <a:ea typeface="+mn-ea"/>
              <a:cs typeface="+mn-cs"/>
            </a:rPr>
            <a:t>FINANÇAS</a:t>
          </a:r>
        </a:p>
      </xdr:txBody>
    </xdr:sp>
    <xdr:clientData/>
  </xdr:twoCellAnchor>
  <xdr:twoCellAnchor>
    <xdr:from>
      <xdr:col>2</xdr:col>
      <xdr:colOff>76200</xdr:colOff>
      <xdr:row>5</xdr:row>
      <xdr:rowOff>0</xdr:rowOff>
    </xdr:from>
    <xdr:to>
      <xdr:col>3</xdr:col>
      <xdr:colOff>441825</xdr:colOff>
      <xdr:row>6</xdr:row>
      <xdr:rowOff>0</xdr:rowOff>
    </xdr:to>
    <xdr:sp macro="" textlink="">
      <xdr:nvSpPr>
        <xdr:cNvPr id="23" name="Retângulo: Cantos Superiores Arredondados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C1DFAFE-E825-466C-BCC0-18A0BA44D222}"/>
            </a:ext>
          </a:extLst>
        </xdr:cNvPr>
        <xdr:cNvSpPr/>
      </xdr:nvSpPr>
      <xdr:spPr>
        <a:xfrm>
          <a:off x="1276350" y="733425"/>
          <a:ext cx="1080000" cy="190500"/>
        </a:xfrm>
        <a:prstGeom prst="round2Same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900">
              <a:solidFill>
                <a:schemeClr val="bg1">
                  <a:lumMod val="50000"/>
                </a:schemeClr>
              </a:solidFill>
              <a:latin typeface="Segoe UI Semibold" panose="020B0702040204020203" pitchFamily="34" charset="0"/>
              <a:ea typeface="+mn-ea"/>
              <a:cs typeface="+mn-cs"/>
            </a:rPr>
            <a:t>SIMULADOS</a:t>
          </a:r>
        </a:p>
      </xdr:txBody>
    </xdr:sp>
    <xdr:clientData/>
  </xdr:twoCellAnchor>
  <xdr:twoCellAnchor>
    <xdr:from>
      <xdr:col>1</xdr:col>
      <xdr:colOff>19050</xdr:colOff>
      <xdr:row>1</xdr:row>
      <xdr:rowOff>38100</xdr:rowOff>
    </xdr:from>
    <xdr:to>
      <xdr:col>3</xdr:col>
      <xdr:colOff>436672</xdr:colOff>
      <xdr:row>2</xdr:row>
      <xdr:rowOff>178716</xdr:rowOff>
    </xdr:to>
    <xdr:grpSp>
      <xdr:nvGrpSpPr>
        <xdr:cNvPr id="20" name="Agrupar 19">
          <a:extLst>
            <a:ext uri="{FF2B5EF4-FFF2-40B4-BE49-F238E27FC236}">
              <a16:creationId xmlns:a16="http://schemas.microsoft.com/office/drawing/2014/main" id="{975941B7-C30A-4E33-A898-9DBCE591F3A8}"/>
            </a:ext>
          </a:extLst>
        </xdr:cNvPr>
        <xdr:cNvGrpSpPr/>
      </xdr:nvGrpSpPr>
      <xdr:grpSpPr>
        <a:xfrm>
          <a:off x="114300" y="228600"/>
          <a:ext cx="2236897" cy="331116"/>
          <a:chOff x="114300" y="228600"/>
          <a:chExt cx="2236897" cy="331116"/>
        </a:xfrm>
      </xdr:grpSpPr>
      <xdr:pic>
        <xdr:nvPicPr>
          <xdr:cNvPr id="21" name="Imagem 20">
            <a:extLst>
              <a:ext uri="{FF2B5EF4-FFF2-40B4-BE49-F238E27FC236}">
                <a16:creationId xmlns:a16="http://schemas.microsoft.com/office/drawing/2014/main" id="{B8AE419D-A2C7-4369-ADAE-E51103356CF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247650"/>
            <a:ext cx="304800" cy="304800"/>
          </a:xfrm>
          <a:prstGeom prst="rect">
            <a:avLst/>
          </a:prstGeom>
        </xdr:spPr>
      </xdr:pic>
      <xdr:sp macro="" textlink="">
        <xdr:nvSpPr>
          <xdr:cNvPr id="22" name="CaixaDeTexto 21">
            <a:extLst>
              <a:ext uri="{FF2B5EF4-FFF2-40B4-BE49-F238E27FC236}">
                <a16:creationId xmlns:a16="http://schemas.microsoft.com/office/drawing/2014/main" id="{9380D0AB-E0AA-40D2-AEC0-78E29834B37C}"/>
              </a:ext>
            </a:extLst>
          </xdr:cNvPr>
          <xdr:cNvSpPr txBox="1"/>
        </xdr:nvSpPr>
        <xdr:spPr>
          <a:xfrm>
            <a:off x="409575" y="228600"/>
            <a:ext cx="1941622" cy="3311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400">
                <a:latin typeface="Segoe UI Semibold" panose="020B0702040204020203" pitchFamily="34" charset="0"/>
                <a:cs typeface="Segoe UI Semibold" panose="020B0702040204020203" pitchFamily="34" charset="0"/>
              </a:rPr>
              <a:t>Relatórios financeiros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5</xdr:col>
      <xdr:colOff>493651</xdr:colOff>
      <xdr:row>2</xdr:row>
      <xdr:rowOff>178716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14C161E7-9D02-4EB6-88AE-1AC3FE5FD325}"/>
            </a:ext>
          </a:extLst>
        </xdr:cNvPr>
        <xdr:cNvGrpSpPr/>
      </xdr:nvGrpSpPr>
      <xdr:grpSpPr>
        <a:xfrm>
          <a:off x="114300" y="228600"/>
          <a:ext cx="2265301" cy="331116"/>
          <a:chOff x="114300" y="228600"/>
          <a:chExt cx="2265301" cy="331116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818F5AAC-ED3F-49ED-BB00-D97F19900D6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247650"/>
            <a:ext cx="304800" cy="304800"/>
          </a:xfrm>
          <a:prstGeom prst="rect">
            <a:avLst/>
          </a:prstGeom>
        </xdr:spPr>
      </xdr:pic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E0B23B6B-486D-42C9-9A53-B924D32BF332}"/>
              </a:ext>
            </a:extLst>
          </xdr:cNvPr>
          <xdr:cNvSpPr txBox="1"/>
        </xdr:nvSpPr>
        <xdr:spPr>
          <a:xfrm>
            <a:off x="409575" y="228600"/>
            <a:ext cx="1970026" cy="3311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400">
                <a:latin typeface="Segoe UI Semibold" panose="020B0702040204020203" pitchFamily="34" charset="0"/>
                <a:cs typeface="Segoe UI Semibold" panose="020B0702040204020203" pitchFamily="34" charset="0"/>
              </a:rPr>
              <a:t>Minhas</a:t>
            </a:r>
            <a:r>
              <a:rPr lang="pt-BR" sz="1400" baseline="0">
                <a:latin typeface="Segoe UI Semibold" panose="020B0702040204020203" pitchFamily="34" charset="0"/>
                <a:cs typeface="Segoe UI Semibold" panose="020B0702040204020203" pitchFamily="34" charset="0"/>
              </a:rPr>
              <a:t> configurações</a:t>
            </a:r>
            <a:endParaRPr lang="pt-BR" sz="1400">
              <a:latin typeface="Segoe UI Semibold" panose="020B0702040204020203" pitchFamily="34" charset="0"/>
              <a:cs typeface="Segoe UI Semibold" panose="020B0702040204020203" pitchFamily="34" charset="0"/>
            </a:endParaRP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4</xdr:row>
      <xdr:rowOff>161925</xdr:rowOff>
    </xdr:from>
    <xdr:to>
      <xdr:col>15</xdr:col>
      <xdr:colOff>0</xdr:colOff>
      <xdr:row>5</xdr:row>
      <xdr:rowOff>152401</xdr:rowOff>
    </xdr:to>
    <xdr:sp macro="" textlink="">
      <xdr:nvSpPr>
        <xdr:cNvPr id="2" name="Retângulo Arredondado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C1CE2B-DDF6-4E77-91D9-85CFC9EA04A0}"/>
            </a:ext>
          </a:extLst>
        </xdr:cNvPr>
        <xdr:cNvSpPr/>
      </xdr:nvSpPr>
      <xdr:spPr>
        <a:xfrm flipH="1">
          <a:off x="7543800" y="571500"/>
          <a:ext cx="1628775" cy="190501"/>
        </a:xfrm>
        <a:prstGeom prst="roundRect">
          <a:avLst>
            <a:gd name="adj" fmla="val 32244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ysClr val="windowText" lastClr="000000"/>
              </a:solidFill>
              <a:latin typeface="+mn-lt"/>
              <a:ea typeface="Verdana" panose="020B0604030504040204" pitchFamily="34" charset="0"/>
              <a:cs typeface="Segoe UI Semibold" panose="020B0702040204020203" pitchFamily="34" charset="0"/>
            </a:rPr>
            <a:t>&lt; Voltar para o Edital</a:t>
          </a:r>
        </a:p>
      </xdr:txBody>
    </xdr:sp>
    <xdr:clientData/>
  </xdr:twoCellAnchor>
  <xdr:oneCellAnchor>
    <xdr:from>
      <xdr:col>0</xdr:col>
      <xdr:colOff>9524</xdr:colOff>
      <xdr:row>3</xdr:row>
      <xdr:rowOff>19050</xdr:rowOff>
    </xdr:from>
    <xdr:ext cx="819151" cy="342901"/>
    <xdr:sp macro="" textlink="$K$5">
      <xdr:nvSpPr>
        <xdr:cNvPr id="3" name="CaixaDeTexto 2">
          <a:extLst>
            <a:ext uri="{FF2B5EF4-FFF2-40B4-BE49-F238E27FC236}">
              <a16:creationId xmlns:a16="http://schemas.microsoft.com/office/drawing/2014/main" id="{54D03F63-4CD5-4908-B8A4-4328E7B9DC25}"/>
            </a:ext>
          </a:extLst>
        </xdr:cNvPr>
        <xdr:cNvSpPr txBox="1"/>
      </xdr:nvSpPr>
      <xdr:spPr>
        <a:xfrm>
          <a:off x="9524" y="228600"/>
          <a:ext cx="819151" cy="342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fld id="{6822C55F-1B13-4451-A891-8A5EB47423AF}" type="TxLink">
            <a:rPr lang="en-US" sz="1800" b="1" i="0" u="none" strike="noStrike">
              <a:solidFill>
                <a:srgbClr val="000000"/>
              </a:solidFill>
              <a:latin typeface="Calibri"/>
              <a:ea typeface="Segoe UI"/>
              <a:cs typeface="Segoe UI"/>
            </a:rPr>
            <a:pPr algn="l"/>
            <a:t>2</a:t>
          </a:fld>
          <a:endParaRPr lang="pt-BR" sz="40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9525</xdr:colOff>
      <xdr:row>4</xdr:row>
      <xdr:rowOff>47626</xdr:rowOff>
    </xdr:from>
    <xdr:ext cx="819150" cy="365356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33E4D5B-C650-429B-ACDB-793CB46BD9AC}"/>
            </a:ext>
          </a:extLst>
        </xdr:cNvPr>
        <xdr:cNvSpPr txBox="1"/>
      </xdr:nvSpPr>
      <xdr:spPr>
        <a:xfrm>
          <a:off x="9525" y="457201"/>
          <a:ext cx="819150" cy="365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Assuntos</a:t>
          </a:r>
          <a:b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Cadastrados</a:t>
          </a:r>
        </a:p>
      </xdr:txBody>
    </xdr:sp>
    <xdr:clientData/>
  </xdr:oneCellAnchor>
  <xdr:oneCellAnchor>
    <xdr:from>
      <xdr:col>2</xdr:col>
      <xdr:colOff>428625</xdr:colOff>
      <xdr:row>3</xdr:row>
      <xdr:rowOff>19050</xdr:rowOff>
    </xdr:from>
    <xdr:ext cx="628650" cy="342901"/>
    <xdr:sp macro="" textlink="$L$5">
      <xdr:nvSpPr>
        <xdr:cNvPr id="5" name="CaixaDeTexto 4">
          <a:extLst>
            <a:ext uri="{FF2B5EF4-FFF2-40B4-BE49-F238E27FC236}">
              <a16:creationId xmlns:a16="http://schemas.microsoft.com/office/drawing/2014/main" id="{AB86F4F7-48D5-4403-BADE-3A03CFDF293D}"/>
            </a:ext>
          </a:extLst>
        </xdr:cNvPr>
        <xdr:cNvSpPr txBox="1"/>
      </xdr:nvSpPr>
      <xdr:spPr>
        <a:xfrm>
          <a:off x="714375" y="228600"/>
          <a:ext cx="628650" cy="342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fld id="{D86EF899-9D2D-4D9F-B54C-E64B717F03AB}" type="TxLink">
            <a:rPr lang="en-US" sz="1800" b="1" i="0" u="none" strike="noStrike">
              <a:solidFill>
                <a:srgbClr val="000000"/>
              </a:solidFill>
              <a:latin typeface="Calibri"/>
              <a:ea typeface="Segoe UI"/>
              <a:cs typeface="Segoe UI"/>
            </a:rPr>
            <a:pPr marL="0" indent="0" algn="l"/>
            <a:t>1</a:t>
          </a:fld>
          <a:endParaRPr lang="en-US" sz="4800" b="1" i="0" u="none" strike="noStrike">
            <a:solidFill>
              <a:srgbClr val="000000"/>
            </a:solidFill>
            <a:latin typeface="Calibri"/>
            <a:ea typeface="Segoe UI"/>
            <a:cs typeface="Segoe UI"/>
          </a:endParaRPr>
        </a:p>
      </xdr:txBody>
    </xdr:sp>
    <xdr:clientData/>
  </xdr:oneCellAnchor>
  <xdr:oneCellAnchor>
    <xdr:from>
      <xdr:col>2</xdr:col>
      <xdr:colOff>422928</xdr:colOff>
      <xdr:row>4</xdr:row>
      <xdr:rowOff>47626</xdr:rowOff>
    </xdr:from>
    <xdr:ext cx="739122" cy="365356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EFB5C97A-B9B5-4EFB-96C9-022C50B689E1}"/>
            </a:ext>
          </a:extLst>
        </xdr:cNvPr>
        <xdr:cNvSpPr txBox="1"/>
      </xdr:nvSpPr>
      <xdr:spPr>
        <a:xfrm>
          <a:off x="708678" y="457201"/>
          <a:ext cx="739122" cy="365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Assuntos</a:t>
          </a:r>
          <a:b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Finalizados</a:t>
          </a:r>
        </a:p>
      </xdr:txBody>
    </xdr:sp>
    <xdr:clientData/>
  </xdr:oneCellAnchor>
  <xdr:oneCellAnchor>
    <xdr:from>
      <xdr:col>2</xdr:col>
      <xdr:colOff>1114424</xdr:colOff>
      <xdr:row>3</xdr:row>
      <xdr:rowOff>19050</xdr:rowOff>
    </xdr:from>
    <xdr:ext cx="866775" cy="342901"/>
    <xdr:sp macro="" textlink="$M$5">
      <xdr:nvSpPr>
        <xdr:cNvPr id="7" name="CaixaDeTexto 6">
          <a:extLst>
            <a:ext uri="{FF2B5EF4-FFF2-40B4-BE49-F238E27FC236}">
              <a16:creationId xmlns:a16="http://schemas.microsoft.com/office/drawing/2014/main" id="{9A58692C-4D7E-4651-A961-5BD6226F9855}"/>
            </a:ext>
          </a:extLst>
        </xdr:cNvPr>
        <xdr:cNvSpPr txBox="1"/>
      </xdr:nvSpPr>
      <xdr:spPr>
        <a:xfrm>
          <a:off x="1400174" y="228600"/>
          <a:ext cx="866775" cy="342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fld id="{CA5C8A5A-1267-4DE4-9956-39E0030E7067}" type="TxLink">
            <a:rPr lang="en-US" sz="1800" b="1" i="0" u="none" strike="noStrike">
              <a:solidFill>
                <a:srgbClr val="FF0000"/>
              </a:solidFill>
              <a:latin typeface="Calibri"/>
              <a:ea typeface="Segoe UI"/>
              <a:cs typeface="Segoe UI"/>
            </a:rPr>
            <a:pPr marL="0" indent="0" algn="l"/>
            <a:t>1</a:t>
          </a:fld>
          <a:endParaRPr lang="en-US" sz="11500" b="1" i="0" u="none" strike="noStrike">
            <a:solidFill>
              <a:srgbClr val="FF0000"/>
            </a:solidFill>
            <a:latin typeface="Calibri"/>
            <a:ea typeface="Segoe UI"/>
            <a:cs typeface="Segoe UI"/>
          </a:endParaRPr>
        </a:p>
      </xdr:txBody>
    </xdr:sp>
    <xdr:clientData/>
  </xdr:oneCellAnchor>
  <xdr:oneCellAnchor>
    <xdr:from>
      <xdr:col>2</xdr:col>
      <xdr:colOff>1118253</xdr:colOff>
      <xdr:row>4</xdr:row>
      <xdr:rowOff>47626</xdr:rowOff>
    </xdr:from>
    <xdr:ext cx="739122" cy="365356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9EECBA9A-06D5-494C-A897-C9F6C8572E1E}"/>
            </a:ext>
          </a:extLst>
        </xdr:cNvPr>
        <xdr:cNvSpPr txBox="1"/>
      </xdr:nvSpPr>
      <xdr:spPr>
        <a:xfrm>
          <a:off x="1404003" y="457201"/>
          <a:ext cx="739122" cy="365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Assuntos</a:t>
          </a:r>
          <a:b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Pendentes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</xdr:row>
      <xdr:rowOff>133351</xdr:rowOff>
    </xdr:from>
    <xdr:to>
      <xdr:col>16</xdr:col>
      <xdr:colOff>28575</xdr:colOff>
      <xdr:row>7</xdr:row>
      <xdr:rowOff>1</xdr:rowOff>
    </xdr:to>
    <xdr:sp macro="" textlink="">
      <xdr:nvSpPr>
        <xdr:cNvPr id="19" name="Retângulo: Cantos Arredondados 18">
          <a:extLst>
            <a:ext uri="{FF2B5EF4-FFF2-40B4-BE49-F238E27FC236}">
              <a16:creationId xmlns:a16="http://schemas.microsoft.com/office/drawing/2014/main" id="{3C4FA749-D367-4648-BA83-B9A0F3FD1BB9}"/>
            </a:ext>
          </a:extLst>
        </xdr:cNvPr>
        <xdr:cNvSpPr/>
      </xdr:nvSpPr>
      <xdr:spPr>
        <a:xfrm>
          <a:off x="104774" y="1104901"/>
          <a:ext cx="8505826" cy="590550"/>
        </a:xfrm>
        <a:prstGeom prst="roundRect">
          <a:avLst>
            <a:gd name="adj" fmla="val 4619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38100</xdr:colOff>
      <xdr:row>1</xdr:row>
      <xdr:rowOff>9524</xdr:rowOff>
    </xdr:from>
    <xdr:ext cx="5181600" cy="396965"/>
    <xdr:sp macro="" textlink="Edital!D7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100" y="304799"/>
          <a:ext cx="5181600" cy="3969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fld id="{34AB8A15-D16F-40B0-A805-AE433B43A14D}" type="TxLink">
            <a:rPr lang="en-US" sz="2000" b="1" i="0" u="none" strike="noStrike">
              <a:solidFill>
                <a:sysClr val="windowText" lastClr="000000"/>
              </a:solidFill>
              <a:latin typeface="Segoe UI Semibold" panose="020B0702040204020203" pitchFamily="34" charset="0"/>
              <a:ea typeface="Segoe UI"/>
              <a:cs typeface="Segoe UI"/>
            </a:rPr>
            <a:pPr/>
            <a:t>POLÍCIA RODOVIÁRIA FEDERAL</a:t>
          </a:fld>
          <a:endParaRPr lang="pt-BR" sz="2800" b="1">
            <a:solidFill>
              <a:sysClr val="windowText" lastClr="000000"/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oneCellAnchor>
  <xdr:oneCellAnchor>
    <xdr:from>
      <xdr:col>0</xdr:col>
      <xdr:colOff>19050</xdr:colOff>
      <xdr:row>20</xdr:row>
      <xdr:rowOff>76199</xdr:rowOff>
    </xdr:from>
    <xdr:ext cx="1133474" cy="447675"/>
    <xdr:sp macro="" textlink="$S$6">
      <xdr:nvSpPr>
        <xdr:cNvPr id="7" name="CaixaDeTexto 6">
          <a:extLst>
            <a:ext uri="{FF2B5EF4-FFF2-40B4-BE49-F238E27FC236}">
              <a16:creationId xmlns:a16="http://schemas.microsoft.com/office/drawing/2014/main" id="{AFC64D96-7FB1-47A9-BDE3-67B76D79D6DA}"/>
            </a:ext>
          </a:extLst>
        </xdr:cNvPr>
        <xdr:cNvSpPr txBox="1"/>
      </xdr:nvSpPr>
      <xdr:spPr>
        <a:xfrm>
          <a:off x="19050" y="4486274"/>
          <a:ext cx="1133474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fld id="{B4499363-0854-4C95-B643-93653726D707}" type="TxLink">
            <a:rPr lang="en-US" sz="2400" b="1" i="0" u="none" strike="noStrike">
              <a:solidFill>
                <a:sysClr val="windowText" lastClr="000000"/>
              </a:solidFill>
              <a:latin typeface="Calibri"/>
            </a:rPr>
            <a:pPr algn="ctr"/>
            <a:t>140:00</a:t>
          </a:fld>
          <a:endParaRPr lang="en-US" sz="2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9525</xdr:colOff>
      <xdr:row>19</xdr:row>
      <xdr:rowOff>171450</xdr:rowOff>
    </xdr:from>
    <xdr:ext cx="967509" cy="262892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BB6AFE1-4F7D-48C0-BDE3-BBB13B216D50}"/>
            </a:ext>
          </a:extLst>
        </xdr:cNvPr>
        <xdr:cNvSpPr txBox="1"/>
      </xdr:nvSpPr>
      <xdr:spPr>
        <a:xfrm>
          <a:off x="104775" y="4362450"/>
          <a:ext cx="967509" cy="2628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Meta do</a:t>
          </a:r>
          <a:r>
            <a:rPr lang="pt-BR" sz="1000" b="1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mês</a:t>
          </a:r>
          <a:endParaRPr lang="pt-BR" sz="1000" b="1">
            <a:solidFill>
              <a:sysClr val="windowText" lastClr="00000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1</xdr:col>
      <xdr:colOff>590550</xdr:colOff>
      <xdr:row>22</xdr:row>
      <xdr:rowOff>28575</xdr:rowOff>
    </xdr:from>
    <xdr:ext cx="369332" cy="262892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342764CD-19CF-41F0-82BE-51A82362B7D4}"/>
            </a:ext>
          </a:extLst>
        </xdr:cNvPr>
        <xdr:cNvSpPr txBox="1"/>
      </xdr:nvSpPr>
      <xdr:spPr>
        <a:xfrm>
          <a:off x="685800" y="4819650"/>
          <a:ext cx="369332" cy="2628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hrs</a:t>
          </a:r>
        </a:p>
      </xdr:txBody>
    </xdr:sp>
    <xdr:clientData/>
  </xdr:oneCellAnchor>
  <xdr:oneCellAnchor>
    <xdr:from>
      <xdr:col>3</xdr:col>
      <xdr:colOff>95250</xdr:colOff>
      <xdr:row>20</xdr:row>
      <xdr:rowOff>114299</xdr:rowOff>
    </xdr:from>
    <xdr:ext cx="1133474" cy="447675"/>
    <xdr:sp macro="" textlink="$T$6">
      <xdr:nvSpPr>
        <xdr:cNvPr id="11" name="CaixaDeTexto 10">
          <a:extLst>
            <a:ext uri="{FF2B5EF4-FFF2-40B4-BE49-F238E27FC236}">
              <a16:creationId xmlns:a16="http://schemas.microsoft.com/office/drawing/2014/main" id="{2D6E6F1D-379A-4E19-A3FA-C04E64CE293C}"/>
            </a:ext>
          </a:extLst>
        </xdr:cNvPr>
        <xdr:cNvSpPr txBox="1"/>
      </xdr:nvSpPr>
      <xdr:spPr>
        <a:xfrm>
          <a:off x="1409700" y="4524374"/>
          <a:ext cx="1133474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2400" b="1">
              <a:solidFill>
                <a:srgbClr val="0070C0"/>
              </a:solidFill>
            </a:rPr>
            <a:t>25:45</a:t>
          </a:r>
        </a:p>
      </xdr:txBody>
    </xdr:sp>
    <xdr:clientData/>
  </xdr:oneCellAnchor>
  <xdr:oneCellAnchor>
    <xdr:from>
      <xdr:col>3</xdr:col>
      <xdr:colOff>9525</xdr:colOff>
      <xdr:row>19</xdr:row>
      <xdr:rowOff>200025</xdr:rowOff>
    </xdr:from>
    <xdr:ext cx="1092030" cy="262892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D05418EB-D99A-46B7-9B6B-C312B8819A2A}"/>
            </a:ext>
          </a:extLst>
        </xdr:cNvPr>
        <xdr:cNvSpPr txBox="1"/>
      </xdr:nvSpPr>
      <xdr:spPr>
        <a:xfrm>
          <a:off x="1323975" y="4391025"/>
          <a:ext cx="1092030" cy="2628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Estudei</a:t>
          </a:r>
          <a:r>
            <a:rPr lang="pt-BR" sz="1000" b="1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no mês</a:t>
          </a:r>
          <a:endParaRPr lang="pt-BR" sz="1000" b="1">
            <a:solidFill>
              <a:sysClr val="windowText" lastClr="00000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3</xdr:col>
      <xdr:colOff>704850</xdr:colOff>
      <xdr:row>22</xdr:row>
      <xdr:rowOff>57150</xdr:rowOff>
    </xdr:from>
    <xdr:ext cx="369332" cy="262892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75AAE99B-D726-4ADF-AA61-8AB453F8EE99}"/>
            </a:ext>
          </a:extLst>
        </xdr:cNvPr>
        <xdr:cNvSpPr txBox="1"/>
      </xdr:nvSpPr>
      <xdr:spPr>
        <a:xfrm>
          <a:off x="2019300" y="4848225"/>
          <a:ext cx="369332" cy="2628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hrs</a:t>
          </a:r>
        </a:p>
      </xdr:txBody>
    </xdr:sp>
    <xdr:clientData/>
  </xdr:oneCellAnchor>
  <xdr:oneCellAnchor>
    <xdr:from>
      <xdr:col>5</xdr:col>
      <xdr:colOff>219075</xdr:colOff>
      <xdr:row>20</xdr:row>
      <xdr:rowOff>142874</xdr:rowOff>
    </xdr:from>
    <xdr:ext cx="1133474" cy="447675"/>
    <xdr:sp macro="" textlink="Dados!T15">
      <xdr:nvSpPr>
        <xdr:cNvPr id="14" name="CaixaDeTexto 13">
          <a:extLst>
            <a:ext uri="{FF2B5EF4-FFF2-40B4-BE49-F238E27FC236}">
              <a16:creationId xmlns:a16="http://schemas.microsoft.com/office/drawing/2014/main" id="{1FBF5C18-0561-4BEB-B8CE-219787967103}"/>
            </a:ext>
          </a:extLst>
        </xdr:cNvPr>
        <xdr:cNvSpPr txBox="1"/>
      </xdr:nvSpPr>
      <xdr:spPr>
        <a:xfrm>
          <a:off x="2686050" y="4552949"/>
          <a:ext cx="1133474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fld id="{6DFA2F4D-1194-465B-8138-AF9C27B253E3}" type="TxLink">
            <a:rPr lang="en-US" sz="2400" b="1" i="0" u="none" strike="noStrike">
              <a:solidFill>
                <a:sysClr val="windowText" lastClr="000000"/>
              </a:solidFill>
              <a:latin typeface="Calibri"/>
            </a:rPr>
            <a:pPr algn="ctr"/>
            <a:t>600:00</a:t>
          </a:fld>
          <a:endParaRPr lang="en-US" sz="2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5</xdr:col>
      <xdr:colOff>190500</xdr:colOff>
      <xdr:row>20</xdr:row>
      <xdr:rowOff>9525</xdr:rowOff>
    </xdr:from>
    <xdr:ext cx="1122167" cy="262892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4D85C3A7-DA11-49EB-A657-FB86E3679EF6}"/>
            </a:ext>
          </a:extLst>
        </xdr:cNvPr>
        <xdr:cNvSpPr txBox="1"/>
      </xdr:nvSpPr>
      <xdr:spPr>
        <a:xfrm>
          <a:off x="2657475" y="4419600"/>
          <a:ext cx="1122167" cy="2628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Horas restantes</a:t>
          </a:r>
        </a:p>
      </xdr:txBody>
    </xdr:sp>
    <xdr:clientData/>
  </xdr:oneCellAnchor>
  <xdr:oneCellAnchor>
    <xdr:from>
      <xdr:col>6</xdr:col>
      <xdr:colOff>314325</xdr:colOff>
      <xdr:row>22</xdr:row>
      <xdr:rowOff>85725</xdr:rowOff>
    </xdr:from>
    <xdr:ext cx="369332" cy="262892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53FD9530-84B1-4270-BD5A-BA2F2C9BF5BE}"/>
            </a:ext>
          </a:extLst>
        </xdr:cNvPr>
        <xdr:cNvSpPr txBox="1"/>
      </xdr:nvSpPr>
      <xdr:spPr>
        <a:xfrm>
          <a:off x="3390900" y="4876800"/>
          <a:ext cx="369332" cy="2628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hrs</a:t>
          </a:r>
        </a:p>
      </xdr:txBody>
    </xdr:sp>
    <xdr:clientData/>
  </xdr:oneCellAnchor>
  <xdr:oneCellAnchor>
    <xdr:from>
      <xdr:col>0</xdr:col>
      <xdr:colOff>28575</xdr:colOff>
      <xdr:row>3</xdr:row>
      <xdr:rowOff>38100</xdr:rowOff>
    </xdr:from>
    <xdr:ext cx="1824410" cy="228845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DED1EE7C-7247-45ED-B563-0563C6D1BD1F}"/>
            </a:ext>
          </a:extLst>
        </xdr:cNvPr>
        <xdr:cNvSpPr txBox="1"/>
      </xdr:nvSpPr>
      <xdr:spPr>
        <a:xfrm>
          <a:off x="28575" y="866775"/>
          <a:ext cx="1824410" cy="228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800" b="1">
              <a:solidFill>
                <a:schemeClr val="tx1">
                  <a:lumMod val="75000"/>
                  <a:lumOff val="25000"/>
                </a:schemeClr>
              </a:solidFill>
              <a:latin typeface="Segoe UI Semibold" panose="020B07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Horas estudadas nos últimos</a:t>
          </a:r>
          <a:r>
            <a:rPr lang="pt-BR" sz="800" b="1" baseline="0">
              <a:solidFill>
                <a:schemeClr val="tx1">
                  <a:lumMod val="75000"/>
                  <a:lumOff val="25000"/>
                </a:schemeClr>
              </a:solidFill>
              <a:latin typeface="Segoe UI Semibold" panose="020B07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pt-BR" sz="800" b="0" baseline="0">
              <a:solidFill>
                <a:schemeClr val="tx1">
                  <a:lumMod val="75000"/>
                  <a:lumOff val="25000"/>
                </a:schemeClr>
              </a:solidFill>
              <a:latin typeface="Segoe UI Semibold" panose="020B07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7 dias</a:t>
          </a:r>
          <a:endParaRPr lang="pt-BR" sz="800" b="0">
            <a:solidFill>
              <a:schemeClr val="tx1">
                <a:lumMod val="75000"/>
                <a:lumOff val="25000"/>
              </a:schemeClr>
            </a:solidFill>
            <a:latin typeface="Segoe UI Semibold" panose="020B07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1</xdr:col>
      <xdr:colOff>95250</xdr:colOff>
      <xdr:row>5</xdr:row>
      <xdr:rowOff>180975</xdr:rowOff>
    </xdr:from>
    <xdr:ext cx="1123950" cy="228845"/>
    <xdr:sp macro="" textlink="$R$9">
      <xdr:nvSpPr>
        <xdr:cNvPr id="21" name="CaixaDeTexto 20">
          <a:extLst>
            <a:ext uri="{FF2B5EF4-FFF2-40B4-BE49-F238E27FC236}">
              <a16:creationId xmlns:a16="http://schemas.microsoft.com/office/drawing/2014/main" id="{21E31921-0C24-4DE7-B366-E35C8129481E}"/>
            </a:ext>
          </a:extLst>
        </xdr:cNvPr>
        <xdr:cNvSpPr txBox="1"/>
      </xdr:nvSpPr>
      <xdr:spPr>
        <a:xfrm>
          <a:off x="190500" y="1390650"/>
          <a:ext cx="1123950" cy="228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ctr"/>
          <a:fld id="{AAE16EB0-4DA8-4EA2-9243-24C35AD99E9A}" type="TxLink">
            <a:rPr lang="en-US" sz="800" b="1">
              <a:solidFill>
                <a:schemeClr val="tx1">
                  <a:lumMod val="85000"/>
                  <a:lumOff val="15000"/>
                </a:schemeClr>
              </a:solidFill>
              <a:latin typeface="Segoe UI Semibold" panose="020B07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 marL="0" indent="0" algn="ctr"/>
            <a:t>Quarta</a:t>
          </a:fld>
          <a:endParaRPr lang="pt-BR" sz="800" b="1">
            <a:solidFill>
              <a:schemeClr val="tx1">
                <a:lumMod val="85000"/>
                <a:lumOff val="15000"/>
              </a:schemeClr>
            </a:solidFill>
            <a:latin typeface="Segoe UI Semibold" panose="020B07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1</xdr:col>
      <xdr:colOff>85726</xdr:colOff>
      <xdr:row>4</xdr:row>
      <xdr:rowOff>85724</xdr:rowOff>
    </xdr:from>
    <xdr:ext cx="1133474" cy="447675"/>
    <xdr:sp macro="" textlink="$U$9">
      <xdr:nvSpPr>
        <xdr:cNvPr id="22" name="CaixaDeTexto 21">
          <a:extLst>
            <a:ext uri="{FF2B5EF4-FFF2-40B4-BE49-F238E27FC236}">
              <a16:creationId xmlns:a16="http://schemas.microsoft.com/office/drawing/2014/main" id="{2978F3F9-7863-4E0B-9B48-8870CE812A6E}"/>
            </a:ext>
          </a:extLst>
        </xdr:cNvPr>
        <xdr:cNvSpPr txBox="1"/>
      </xdr:nvSpPr>
      <xdr:spPr>
        <a:xfrm>
          <a:off x="180976" y="1009649"/>
          <a:ext cx="1133474" cy="4476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800" b="1" i="0" u="none" strike="noStrike">
              <a:solidFill>
                <a:schemeClr val="tx1">
                  <a:lumMod val="85000"/>
                  <a:lumOff val="15000"/>
                </a:schemeClr>
              </a:solidFill>
              <a:latin typeface="Segoe UI Semibold" panose="020B0702040204020203" pitchFamily="34" charset="0"/>
              <a:ea typeface="+mn-ea"/>
              <a:cs typeface="+mn-cs"/>
            </a:rPr>
            <a:t>06:48</a:t>
          </a:r>
        </a:p>
      </xdr:txBody>
    </xdr:sp>
    <xdr:clientData/>
  </xdr:oneCellAnchor>
  <xdr:oneCellAnchor>
    <xdr:from>
      <xdr:col>3</xdr:col>
      <xdr:colOff>28576</xdr:colOff>
      <xdr:row>4</xdr:row>
      <xdr:rowOff>85724</xdr:rowOff>
    </xdr:from>
    <xdr:ext cx="1133474" cy="447675"/>
    <xdr:sp macro="" textlink="$U$10">
      <xdr:nvSpPr>
        <xdr:cNvPr id="26" name="CaixaDeTexto 25">
          <a:extLst>
            <a:ext uri="{FF2B5EF4-FFF2-40B4-BE49-F238E27FC236}">
              <a16:creationId xmlns:a16="http://schemas.microsoft.com/office/drawing/2014/main" id="{8CFC0AFA-8FA7-482B-945C-3AD147C53E00}"/>
            </a:ext>
          </a:extLst>
        </xdr:cNvPr>
        <xdr:cNvSpPr txBox="1"/>
      </xdr:nvSpPr>
      <xdr:spPr>
        <a:xfrm>
          <a:off x="1343026" y="1009649"/>
          <a:ext cx="1133474" cy="4476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800" b="1" i="0" u="none" strike="noStrike">
              <a:solidFill>
                <a:schemeClr val="tx1">
                  <a:lumMod val="85000"/>
                  <a:lumOff val="15000"/>
                </a:schemeClr>
              </a:solidFill>
              <a:latin typeface="Segoe UI Semibold" panose="020B0702040204020203" pitchFamily="34" charset="0"/>
              <a:ea typeface="+mn-ea"/>
              <a:cs typeface="+mn-cs"/>
            </a:rPr>
            <a:t>4:00</a:t>
          </a:r>
        </a:p>
      </xdr:txBody>
    </xdr:sp>
    <xdr:clientData/>
  </xdr:oneCellAnchor>
  <xdr:oneCellAnchor>
    <xdr:from>
      <xdr:col>3</xdr:col>
      <xdr:colOff>28574</xdr:colOff>
      <xdr:row>5</xdr:row>
      <xdr:rowOff>180975</xdr:rowOff>
    </xdr:from>
    <xdr:ext cx="1133475" cy="228845"/>
    <xdr:sp macro="" textlink="$R$10">
      <xdr:nvSpPr>
        <xdr:cNvPr id="27" name="CaixaDeTexto 26">
          <a:extLst>
            <a:ext uri="{FF2B5EF4-FFF2-40B4-BE49-F238E27FC236}">
              <a16:creationId xmlns:a16="http://schemas.microsoft.com/office/drawing/2014/main" id="{02A270A8-5DA1-43F5-A1B7-5E3B0C9EE465}"/>
            </a:ext>
          </a:extLst>
        </xdr:cNvPr>
        <xdr:cNvSpPr txBox="1"/>
      </xdr:nvSpPr>
      <xdr:spPr>
        <a:xfrm>
          <a:off x="1343024" y="1390650"/>
          <a:ext cx="1133475" cy="228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ctr"/>
          <a:fld id="{32EF96FF-78F5-454E-BAC0-7071E6E0CE99}" type="TxLink">
            <a:rPr lang="en-US" sz="800" b="1">
              <a:solidFill>
                <a:schemeClr val="tx1">
                  <a:lumMod val="85000"/>
                  <a:lumOff val="15000"/>
                </a:schemeClr>
              </a:solidFill>
              <a:latin typeface="Segoe UI Semibold" panose="020B07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 marL="0" indent="0" algn="ctr"/>
            <a:t>Quinta</a:t>
          </a:fld>
          <a:endParaRPr lang="pt-BR" sz="800" b="1">
            <a:solidFill>
              <a:schemeClr val="tx1">
                <a:lumMod val="85000"/>
                <a:lumOff val="15000"/>
              </a:schemeClr>
            </a:solidFill>
            <a:latin typeface="Segoe UI Semibold" panose="020B07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5</xdr:col>
      <xdr:colOff>47626</xdr:colOff>
      <xdr:row>4</xdr:row>
      <xdr:rowOff>85724</xdr:rowOff>
    </xdr:from>
    <xdr:ext cx="1133474" cy="447675"/>
    <xdr:sp macro="" textlink="$U$11">
      <xdr:nvSpPr>
        <xdr:cNvPr id="28" name="CaixaDeTexto 27">
          <a:extLst>
            <a:ext uri="{FF2B5EF4-FFF2-40B4-BE49-F238E27FC236}">
              <a16:creationId xmlns:a16="http://schemas.microsoft.com/office/drawing/2014/main" id="{61363729-C95D-47C6-9C36-ECD9E876346E}"/>
            </a:ext>
          </a:extLst>
        </xdr:cNvPr>
        <xdr:cNvSpPr txBox="1"/>
      </xdr:nvSpPr>
      <xdr:spPr>
        <a:xfrm>
          <a:off x="2514601" y="1009649"/>
          <a:ext cx="1133474" cy="4476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800" b="1" i="0" u="none" strike="noStrike">
              <a:solidFill>
                <a:schemeClr val="tx1">
                  <a:lumMod val="85000"/>
                  <a:lumOff val="15000"/>
                </a:schemeClr>
              </a:solidFill>
              <a:latin typeface="Segoe UI Semibold" panose="020B0702040204020203" pitchFamily="34" charset="0"/>
              <a:ea typeface="+mn-ea"/>
              <a:cs typeface="+mn-cs"/>
            </a:rPr>
            <a:t>08:15</a:t>
          </a:r>
        </a:p>
      </xdr:txBody>
    </xdr:sp>
    <xdr:clientData/>
  </xdr:oneCellAnchor>
  <xdr:oneCellAnchor>
    <xdr:from>
      <xdr:col>5</xdr:col>
      <xdr:colOff>47624</xdr:colOff>
      <xdr:row>5</xdr:row>
      <xdr:rowOff>180975</xdr:rowOff>
    </xdr:from>
    <xdr:ext cx="1133475" cy="228845"/>
    <xdr:sp macro="" textlink="$R$11">
      <xdr:nvSpPr>
        <xdr:cNvPr id="29" name="CaixaDeTexto 28">
          <a:extLst>
            <a:ext uri="{FF2B5EF4-FFF2-40B4-BE49-F238E27FC236}">
              <a16:creationId xmlns:a16="http://schemas.microsoft.com/office/drawing/2014/main" id="{4D01A0A7-98C5-4D14-9712-A927AA90C7DC}"/>
            </a:ext>
          </a:extLst>
        </xdr:cNvPr>
        <xdr:cNvSpPr txBox="1"/>
      </xdr:nvSpPr>
      <xdr:spPr>
        <a:xfrm>
          <a:off x="2514599" y="1390650"/>
          <a:ext cx="1133475" cy="228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ctr"/>
          <a:fld id="{9F25B486-CB1B-4E0E-9ABC-2F06B8093788}" type="TxLink">
            <a:rPr lang="en-US" sz="800" b="1">
              <a:solidFill>
                <a:schemeClr val="tx1">
                  <a:lumMod val="85000"/>
                  <a:lumOff val="15000"/>
                </a:schemeClr>
              </a:solidFill>
              <a:latin typeface="Segoe UI Semibold" panose="020B07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 marL="0" indent="0" algn="ctr"/>
            <a:t>Sexta</a:t>
          </a:fld>
          <a:endParaRPr lang="pt-BR" sz="800" b="1">
            <a:solidFill>
              <a:schemeClr val="tx1">
                <a:lumMod val="85000"/>
                <a:lumOff val="15000"/>
              </a:schemeClr>
            </a:solidFill>
            <a:latin typeface="Segoe UI Semibold" panose="020B07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7</xdr:col>
      <xdr:colOff>1</xdr:colOff>
      <xdr:row>4</xdr:row>
      <xdr:rowOff>85724</xdr:rowOff>
    </xdr:from>
    <xdr:ext cx="1133474" cy="447675"/>
    <xdr:sp macro="" textlink="$U$12">
      <xdr:nvSpPr>
        <xdr:cNvPr id="30" name="CaixaDeTexto 29">
          <a:extLst>
            <a:ext uri="{FF2B5EF4-FFF2-40B4-BE49-F238E27FC236}">
              <a16:creationId xmlns:a16="http://schemas.microsoft.com/office/drawing/2014/main" id="{23BA37FF-E857-450F-8C4D-77438FB67805}"/>
            </a:ext>
          </a:extLst>
        </xdr:cNvPr>
        <xdr:cNvSpPr txBox="1"/>
      </xdr:nvSpPr>
      <xdr:spPr>
        <a:xfrm>
          <a:off x="3686176" y="1009649"/>
          <a:ext cx="1133474" cy="4476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800" b="1" i="0" u="none" strike="noStrike">
              <a:solidFill>
                <a:schemeClr val="tx1">
                  <a:lumMod val="85000"/>
                  <a:lumOff val="15000"/>
                </a:schemeClr>
              </a:solidFill>
              <a:latin typeface="Segoe UI Semibold" panose="020B0702040204020203" pitchFamily="34" charset="0"/>
              <a:ea typeface="+mn-ea"/>
              <a:cs typeface="+mn-cs"/>
            </a:rPr>
            <a:t>05:00</a:t>
          </a:r>
        </a:p>
      </xdr:txBody>
    </xdr:sp>
    <xdr:clientData/>
  </xdr:oneCellAnchor>
  <xdr:oneCellAnchor>
    <xdr:from>
      <xdr:col>6</xdr:col>
      <xdr:colOff>609599</xdr:colOff>
      <xdr:row>5</xdr:row>
      <xdr:rowOff>180975</xdr:rowOff>
    </xdr:from>
    <xdr:ext cx="1133475" cy="228845"/>
    <xdr:sp macro="" textlink="$R$12">
      <xdr:nvSpPr>
        <xdr:cNvPr id="31" name="CaixaDeTexto 30">
          <a:extLst>
            <a:ext uri="{FF2B5EF4-FFF2-40B4-BE49-F238E27FC236}">
              <a16:creationId xmlns:a16="http://schemas.microsoft.com/office/drawing/2014/main" id="{87188CD2-0F00-4964-A33A-461D413A966E}"/>
            </a:ext>
          </a:extLst>
        </xdr:cNvPr>
        <xdr:cNvSpPr txBox="1"/>
      </xdr:nvSpPr>
      <xdr:spPr>
        <a:xfrm>
          <a:off x="3686174" y="1390650"/>
          <a:ext cx="1133475" cy="228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ctr"/>
          <a:fld id="{01238816-EF9B-41AC-9610-1F7CA8789FB1}" type="TxLink">
            <a:rPr lang="en-US" sz="800" b="1">
              <a:solidFill>
                <a:schemeClr val="tx1">
                  <a:lumMod val="85000"/>
                  <a:lumOff val="15000"/>
                </a:schemeClr>
              </a:solidFill>
              <a:latin typeface="Segoe UI Semibold" panose="020B07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 marL="0" indent="0" algn="ctr"/>
            <a:t>Sábado</a:t>
          </a:fld>
          <a:endParaRPr lang="pt-BR" sz="800" b="1">
            <a:solidFill>
              <a:schemeClr val="tx1">
                <a:lumMod val="85000"/>
                <a:lumOff val="15000"/>
              </a:schemeClr>
            </a:solidFill>
            <a:latin typeface="Segoe UI Semibold" panose="020B07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9</xdr:col>
      <xdr:colOff>371476</xdr:colOff>
      <xdr:row>4</xdr:row>
      <xdr:rowOff>85724</xdr:rowOff>
    </xdr:from>
    <xdr:ext cx="1133474" cy="447675"/>
    <xdr:sp macro="" textlink="$U$13">
      <xdr:nvSpPr>
        <xdr:cNvPr id="32" name="CaixaDeTexto 31">
          <a:extLst>
            <a:ext uri="{FF2B5EF4-FFF2-40B4-BE49-F238E27FC236}">
              <a16:creationId xmlns:a16="http://schemas.microsoft.com/office/drawing/2014/main" id="{7D0AC3F1-519F-4E76-9699-AEE47B10DE22}"/>
            </a:ext>
          </a:extLst>
        </xdr:cNvPr>
        <xdr:cNvSpPr txBox="1"/>
      </xdr:nvSpPr>
      <xdr:spPr>
        <a:xfrm>
          <a:off x="4857751" y="1009649"/>
          <a:ext cx="1133474" cy="4476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800" b="1" i="0" u="none" strike="noStrike">
              <a:solidFill>
                <a:schemeClr val="tx1">
                  <a:lumMod val="85000"/>
                  <a:lumOff val="15000"/>
                </a:schemeClr>
              </a:solidFill>
              <a:latin typeface="Segoe UI Semibold" panose="020B0702040204020203" pitchFamily="34" charset="0"/>
              <a:ea typeface="+mn-ea"/>
              <a:cs typeface="+mn-cs"/>
            </a:rPr>
            <a:t>06:23</a:t>
          </a:r>
        </a:p>
      </xdr:txBody>
    </xdr:sp>
    <xdr:clientData/>
  </xdr:oneCellAnchor>
  <xdr:oneCellAnchor>
    <xdr:from>
      <xdr:col>9</xdr:col>
      <xdr:colOff>371474</xdr:colOff>
      <xdr:row>5</xdr:row>
      <xdr:rowOff>180975</xdr:rowOff>
    </xdr:from>
    <xdr:ext cx="1133475" cy="228845"/>
    <xdr:sp macro="" textlink="$R$13">
      <xdr:nvSpPr>
        <xdr:cNvPr id="33" name="CaixaDeTexto 32">
          <a:extLst>
            <a:ext uri="{FF2B5EF4-FFF2-40B4-BE49-F238E27FC236}">
              <a16:creationId xmlns:a16="http://schemas.microsoft.com/office/drawing/2014/main" id="{683F9C96-E1A9-4B1F-96C0-39A1F5B3125C}"/>
            </a:ext>
          </a:extLst>
        </xdr:cNvPr>
        <xdr:cNvSpPr txBox="1"/>
      </xdr:nvSpPr>
      <xdr:spPr>
        <a:xfrm>
          <a:off x="4857749" y="1390650"/>
          <a:ext cx="1133475" cy="228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ctr"/>
          <a:fld id="{62537B6C-45B7-4DEC-A3CB-653541D7D5E2}" type="TxLink">
            <a:rPr lang="en-US" sz="800" b="1">
              <a:solidFill>
                <a:schemeClr val="tx1">
                  <a:lumMod val="85000"/>
                  <a:lumOff val="15000"/>
                </a:schemeClr>
              </a:solidFill>
              <a:latin typeface="Segoe UI Semibold" panose="020B07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 marL="0" indent="0" algn="ctr"/>
            <a:t>Domingo</a:t>
          </a:fld>
          <a:endParaRPr lang="pt-BR" sz="800" b="1">
            <a:solidFill>
              <a:schemeClr val="tx1">
                <a:lumMod val="85000"/>
                <a:lumOff val="15000"/>
              </a:schemeClr>
            </a:solidFill>
            <a:latin typeface="Segoe UI Semibold" panose="020B07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11</xdr:col>
      <xdr:colOff>333376</xdr:colOff>
      <xdr:row>4</xdr:row>
      <xdr:rowOff>85724</xdr:rowOff>
    </xdr:from>
    <xdr:ext cx="1133474" cy="447675"/>
    <xdr:sp macro="" textlink="$U$14">
      <xdr:nvSpPr>
        <xdr:cNvPr id="34" name="CaixaDeTexto 33">
          <a:extLst>
            <a:ext uri="{FF2B5EF4-FFF2-40B4-BE49-F238E27FC236}">
              <a16:creationId xmlns:a16="http://schemas.microsoft.com/office/drawing/2014/main" id="{1DBBA8F8-1375-4A25-9D51-38CC0769CBCD}"/>
            </a:ext>
          </a:extLst>
        </xdr:cNvPr>
        <xdr:cNvSpPr txBox="1"/>
      </xdr:nvSpPr>
      <xdr:spPr>
        <a:xfrm>
          <a:off x="6038851" y="1009649"/>
          <a:ext cx="1133474" cy="4476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r>
            <a:rPr lang="en-US" sz="1800" b="1" i="0" u="none" strike="noStrike">
              <a:solidFill>
                <a:schemeClr val="tx1">
                  <a:lumMod val="85000"/>
                  <a:lumOff val="15000"/>
                </a:schemeClr>
              </a:solidFill>
              <a:latin typeface="Segoe UI Semibold" panose="020B0702040204020203" pitchFamily="34" charset="0"/>
              <a:ea typeface="+mn-ea"/>
              <a:cs typeface="+mn-cs"/>
            </a:rPr>
            <a:t>05:45</a:t>
          </a:r>
        </a:p>
      </xdr:txBody>
    </xdr:sp>
    <xdr:clientData/>
  </xdr:oneCellAnchor>
  <xdr:oneCellAnchor>
    <xdr:from>
      <xdr:col>11</xdr:col>
      <xdr:colOff>333374</xdr:colOff>
      <xdr:row>5</xdr:row>
      <xdr:rowOff>180975</xdr:rowOff>
    </xdr:from>
    <xdr:ext cx="1133475" cy="228845"/>
    <xdr:sp macro="" textlink="$R$14">
      <xdr:nvSpPr>
        <xdr:cNvPr id="35" name="CaixaDeTexto 34">
          <a:extLst>
            <a:ext uri="{FF2B5EF4-FFF2-40B4-BE49-F238E27FC236}">
              <a16:creationId xmlns:a16="http://schemas.microsoft.com/office/drawing/2014/main" id="{1AF2FAF6-CEBA-47CE-A8F0-F1D2401462CB}"/>
            </a:ext>
          </a:extLst>
        </xdr:cNvPr>
        <xdr:cNvSpPr txBox="1"/>
      </xdr:nvSpPr>
      <xdr:spPr>
        <a:xfrm>
          <a:off x="6038849" y="1390650"/>
          <a:ext cx="1133475" cy="228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ctr"/>
          <a:fld id="{04EEA581-1825-4EAF-8BC4-1ED649B0FF99}" type="TxLink">
            <a:rPr lang="en-US" sz="800" b="1">
              <a:solidFill>
                <a:schemeClr val="tx1">
                  <a:lumMod val="85000"/>
                  <a:lumOff val="15000"/>
                </a:schemeClr>
              </a:solidFill>
              <a:latin typeface="Segoe UI Semibold" panose="020B07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 marL="0" indent="0" algn="ctr"/>
            <a:t>Segunda</a:t>
          </a:fld>
          <a:endParaRPr lang="pt-BR" sz="800" b="1">
            <a:solidFill>
              <a:schemeClr val="tx1">
                <a:lumMod val="85000"/>
                <a:lumOff val="15000"/>
              </a:schemeClr>
            </a:solidFill>
            <a:latin typeface="Segoe UI Semibold" panose="020B07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13</xdr:col>
      <xdr:colOff>466726</xdr:colOff>
      <xdr:row>4</xdr:row>
      <xdr:rowOff>85724</xdr:rowOff>
    </xdr:from>
    <xdr:ext cx="1133474" cy="447675"/>
    <xdr:sp macro="" textlink="$U$15">
      <xdr:nvSpPr>
        <xdr:cNvPr id="36" name="CaixaDeTexto 35">
          <a:extLst>
            <a:ext uri="{FF2B5EF4-FFF2-40B4-BE49-F238E27FC236}">
              <a16:creationId xmlns:a16="http://schemas.microsoft.com/office/drawing/2014/main" id="{3DE95599-B132-4138-B53B-D93CD9011116}"/>
            </a:ext>
          </a:extLst>
        </xdr:cNvPr>
        <xdr:cNvSpPr txBox="1"/>
      </xdr:nvSpPr>
      <xdr:spPr>
        <a:xfrm>
          <a:off x="7219951" y="1009649"/>
          <a:ext cx="1133474" cy="4476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9518DDC0-C649-4AE6-BB23-A4FDA453B37D}" type="TxLink">
            <a:rPr lang="en-US" sz="1800" b="1" i="0" u="none" strike="noStrike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 marL="0" indent="0" algn="ctr"/>
            <a:t>00:00</a:t>
          </a:fld>
          <a:endParaRPr lang="en-US" sz="1800" b="1" i="0" u="none" strike="noStrike">
            <a:solidFill>
              <a:sysClr val="windowText" lastClr="00000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13</xdr:col>
      <xdr:colOff>466724</xdr:colOff>
      <xdr:row>5</xdr:row>
      <xdr:rowOff>180975</xdr:rowOff>
    </xdr:from>
    <xdr:ext cx="1133475" cy="228845"/>
    <xdr:sp macro="" textlink="$R$15">
      <xdr:nvSpPr>
        <xdr:cNvPr id="37" name="CaixaDeTexto 36">
          <a:extLst>
            <a:ext uri="{FF2B5EF4-FFF2-40B4-BE49-F238E27FC236}">
              <a16:creationId xmlns:a16="http://schemas.microsoft.com/office/drawing/2014/main" id="{7BAAB6C0-ED1E-40DB-BC09-5139A51A5A53}"/>
            </a:ext>
          </a:extLst>
        </xdr:cNvPr>
        <xdr:cNvSpPr txBox="1"/>
      </xdr:nvSpPr>
      <xdr:spPr>
        <a:xfrm>
          <a:off x="7219949" y="1390650"/>
          <a:ext cx="1133475" cy="228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ctr"/>
          <a:fld id="{6442CDE1-C231-4649-B213-E61D945F5F04}" type="TxLink">
            <a:rPr lang="en-US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pPr marL="0" indent="0" algn="ctr"/>
            <a:t>Terça (Hoje)</a:t>
          </a:fld>
          <a:endParaRPr lang="pt-BR" sz="800" b="1">
            <a:solidFill>
              <a:sysClr val="windowText" lastClr="00000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twoCellAnchor editAs="oneCell">
    <xdr:from>
      <xdr:col>0</xdr:col>
      <xdr:colOff>85726</xdr:colOff>
      <xdr:row>0</xdr:row>
      <xdr:rowOff>47626</xdr:rowOff>
    </xdr:from>
    <xdr:to>
      <xdr:col>1</xdr:col>
      <xdr:colOff>180975</xdr:colOff>
      <xdr:row>0</xdr:row>
      <xdr:rowOff>238125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302EC71-D919-405B-A3DD-B6C0F450C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47626"/>
          <a:ext cx="190499" cy="190499"/>
        </a:xfrm>
        <a:prstGeom prst="rect">
          <a:avLst/>
        </a:prstGeom>
      </xdr:spPr>
    </xdr:pic>
    <xdr:clientData/>
  </xdr:twoCellAnchor>
  <xdr:oneCellAnchor>
    <xdr:from>
      <xdr:col>1</xdr:col>
      <xdr:colOff>161925</xdr:colOff>
      <xdr:row>0</xdr:row>
      <xdr:rowOff>0</xdr:rowOff>
    </xdr:from>
    <xdr:ext cx="5156604" cy="279948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65257FF-97D5-49D1-B32B-E530C874043A}"/>
            </a:ext>
          </a:extLst>
        </xdr:cNvPr>
        <xdr:cNvSpPr txBox="1"/>
      </xdr:nvSpPr>
      <xdr:spPr>
        <a:xfrm>
          <a:off x="257175" y="0"/>
          <a:ext cx="5156604" cy="2799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bg1"/>
              </a:solidFill>
              <a:latin typeface="Segoe UI Semibold" panose="020B07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Concurso</a:t>
          </a:r>
          <a:r>
            <a:rPr lang="pt-BR" sz="1100" b="1" baseline="0">
              <a:solidFill>
                <a:schemeClr val="bg1"/>
              </a:solidFill>
              <a:latin typeface="Segoe UI Semibold" panose="020B07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Organizado - Planilha para concursos públicos - </a:t>
          </a:r>
          <a:r>
            <a:rPr lang="pt-BR" sz="1100" b="1" baseline="0">
              <a:solidFill>
                <a:srgbClr val="FFFF00"/>
              </a:solidFill>
              <a:latin typeface="Segoe UI Semibold" panose="020B07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VERSÃO DE TESTES</a:t>
          </a:r>
          <a:endParaRPr lang="pt-BR" sz="1100" b="1">
            <a:solidFill>
              <a:srgbClr val="FFFF00"/>
            </a:solidFill>
            <a:latin typeface="Segoe UI Semibold" panose="020B07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4</xdr:row>
      <xdr:rowOff>161925</xdr:rowOff>
    </xdr:from>
    <xdr:to>
      <xdr:col>15</xdr:col>
      <xdr:colOff>0</xdr:colOff>
      <xdr:row>5</xdr:row>
      <xdr:rowOff>152401</xdr:rowOff>
    </xdr:to>
    <xdr:sp macro="" textlink="">
      <xdr:nvSpPr>
        <xdr:cNvPr id="2" name="Retângulo Arredondado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0E8B9F-BBC5-48E1-B15F-1F1BFF6377E2}"/>
            </a:ext>
          </a:extLst>
        </xdr:cNvPr>
        <xdr:cNvSpPr/>
      </xdr:nvSpPr>
      <xdr:spPr>
        <a:xfrm flipH="1">
          <a:off x="7543800" y="571500"/>
          <a:ext cx="1628775" cy="190501"/>
        </a:xfrm>
        <a:prstGeom prst="roundRect">
          <a:avLst>
            <a:gd name="adj" fmla="val 32244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ysClr val="windowText" lastClr="000000"/>
              </a:solidFill>
              <a:latin typeface="+mn-lt"/>
              <a:ea typeface="Verdana" panose="020B0604030504040204" pitchFamily="34" charset="0"/>
              <a:cs typeface="Segoe UI Semibold" panose="020B0702040204020203" pitchFamily="34" charset="0"/>
            </a:rPr>
            <a:t>&lt; Voltar para o Edital</a:t>
          </a:r>
        </a:p>
      </xdr:txBody>
    </xdr:sp>
    <xdr:clientData/>
  </xdr:twoCellAnchor>
  <xdr:oneCellAnchor>
    <xdr:from>
      <xdr:col>0</xdr:col>
      <xdr:colOff>9524</xdr:colOff>
      <xdr:row>3</xdr:row>
      <xdr:rowOff>19050</xdr:rowOff>
    </xdr:from>
    <xdr:ext cx="819151" cy="342901"/>
    <xdr:sp macro="" textlink="$K$5">
      <xdr:nvSpPr>
        <xdr:cNvPr id="3" name="CaixaDeTexto 2">
          <a:extLst>
            <a:ext uri="{FF2B5EF4-FFF2-40B4-BE49-F238E27FC236}">
              <a16:creationId xmlns:a16="http://schemas.microsoft.com/office/drawing/2014/main" id="{1FA37CC6-5865-4D9C-A732-3142784E450E}"/>
            </a:ext>
          </a:extLst>
        </xdr:cNvPr>
        <xdr:cNvSpPr txBox="1"/>
      </xdr:nvSpPr>
      <xdr:spPr>
        <a:xfrm>
          <a:off x="9524" y="228600"/>
          <a:ext cx="819151" cy="342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fld id="{6822C55F-1B13-4451-A891-8A5EB47423AF}" type="TxLink">
            <a:rPr lang="en-US" sz="1800" b="1" i="0" u="none" strike="noStrike">
              <a:solidFill>
                <a:srgbClr val="000000"/>
              </a:solidFill>
              <a:latin typeface="Calibri"/>
              <a:ea typeface="Segoe UI"/>
              <a:cs typeface="Segoe UI"/>
            </a:rPr>
            <a:pPr algn="l"/>
            <a:t>0</a:t>
          </a:fld>
          <a:endParaRPr lang="pt-BR" sz="40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9525</xdr:colOff>
      <xdr:row>4</xdr:row>
      <xdr:rowOff>47626</xdr:rowOff>
    </xdr:from>
    <xdr:ext cx="819150" cy="365356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BD67FA0C-281D-4C76-8AC0-536F3ADF1160}"/>
            </a:ext>
          </a:extLst>
        </xdr:cNvPr>
        <xdr:cNvSpPr txBox="1"/>
      </xdr:nvSpPr>
      <xdr:spPr>
        <a:xfrm>
          <a:off x="9525" y="457201"/>
          <a:ext cx="819150" cy="365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Assuntos</a:t>
          </a:r>
          <a:b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Cadastrados</a:t>
          </a:r>
        </a:p>
      </xdr:txBody>
    </xdr:sp>
    <xdr:clientData/>
  </xdr:oneCellAnchor>
  <xdr:oneCellAnchor>
    <xdr:from>
      <xdr:col>2</xdr:col>
      <xdr:colOff>428625</xdr:colOff>
      <xdr:row>3</xdr:row>
      <xdr:rowOff>19050</xdr:rowOff>
    </xdr:from>
    <xdr:ext cx="628650" cy="342901"/>
    <xdr:sp macro="" textlink="$L$5">
      <xdr:nvSpPr>
        <xdr:cNvPr id="5" name="CaixaDeTexto 4">
          <a:extLst>
            <a:ext uri="{FF2B5EF4-FFF2-40B4-BE49-F238E27FC236}">
              <a16:creationId xmlns:a16="http://schemas.microsoft.com/office/drawing/2014/main" id="{EB9A1005-254F-40B5-99F4-091031C1A018}"/>
            </a:ext>
          </a:extLst>
        </xdr:cNvPr>
        <xdr:cNvSpPr txBox="1"/>
      </xdr:nvSpPr>
      <xdr:spPr>
        <a:xfrm>
          <a:off x="714375" y="228600"/>
          <a:ext cx="628650" cy="342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fld id="{D86EF899-9D2D-4D9F-B54C-E64B717F03AB}" type="TxLink">
            <a:rPr lang="en-US" sz="1800" b="1" i="0" u="none" strike="noStrike">
              <a:solidFill>
                <a:srgbClr val="000000"/>
              </a:solidFill>
              <a:latin typeface="Calibri"/>
              <a:ea typeface="Segoe UI"/>
              <a:cs typeface="Segoe UI"/>
            </a:rPr>
            <a:pPr marL="0" indent="0" algn="l"/>
            <a:t>0</a:t>
          </a:fld>
          <a:endParaRPr lang="en-US" sz="4800" b="1" i="0" u="none" strike="noStrike">
            <a:solidFill>
              <a:srgbClr val="000000"/>
            </a:solidFill>
            <a:latin typeface="Calibri"/>
            <a:ea typeface="Segoe UI"/>
            <a:cs typeface="Segoe UI"/>
          </a:endParaRPr>
        </a:p>
      </xdr:txBody>
    </xdr:sp>
    <xdr:clientData/>
  </xdr:oneCellAnchor>
  <xdr:oneCellAnchor>
    <xdr:from>
      <xdr:col>2</xdr:col>
      <xdr:colOff>422928</xdr:colOff>
      <xdr:row>4</xdr:row>
      <xdr:rowOff>47626</xdr:rowOff>
    </xdr:from>
    <xdr:ext cx="739122" cy="365356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59A32993-7A7B-4022-8E44-2CD3ED376A11}"/>
            </a:ext>
          </a:extLst>
        </xdr:cNvPr>
        <xdr:cNvSpPr txBox="1"/>
      </xdr:nvSpPr>
      <xdr:spPr>
        <a:xfrm>
          <a:off x="708678" y="457201"/>
          <a:ext cx="739122" cy="365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Assuntos</a:t>
          </a:r>
          <a:b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Finalizados</a:t>
          </a:r>
        </a:p>
      </xdr:txBody>
    </xdr:sp>
    <xdr:clientData/>
  </xdr:oneCellAnchor>
  <xdr:oneCellAnchor>
    <xdr:from>
      <xdr:col>2</xdr:col>
      <xdr:colOff>1114424</xdr:colOff>
      <xdr:row>3</xdr:row>
      <xdr:rowOff>19050</xdr:rowOff>
    </xdr:from>
    <xdr:ext cx="866775" cy="342901"/>
    <xdr:sp macro="" textlink="$M$5">
      <xdr:nvSpPr>
        <xdr:cNvPr id="7" name="CaixaDeTexto 6">
          <a:extLst>
            <a:ext uri="{FF2B5EF4-FFF2-40B4-BE49-F238E27FC236}">
              <a16:creationId xmlns:a16="http://schemas.microsoft.com/office/drawing/2014/main" id="{35D06895-08BE-4340-B464-353D7A96D114}"/>
            </a:ext>
          </a:extLst>
        </xdr:cNvPr>
        <xdr:cNvSpPr txBox="1"/>
      </xdr:nvSpPr>
      <xdr:spPr>
        <a:xfrm>
          <a:off x="1400174" y="228600"/>
          <a:ext cx="866775" cy="342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fld id="{CA5C8A5A-1267-4DE4-9956-39E0030E7067}" type="TxLink">
            <a:rPr lang="en-US" sz="1800" b="1" i="0" u="none" strike="noStrike">
              <a:solidFill>
                <a:srgbClr val="FF0000"/>
              </a:solidFill>
              <a:latin typeface="Calibri"/>
              <a:ea typeface="Segoe UI"/>
              <a:cs typeface="Segoe UI"/>
            </a:rPr>
            <a:pPr marL="0" indent="0" algn="l"/>
            <a:t>0</a:t>
          </a:fld>
          <a:endParaRPr lang="en-US" sz="11500" b="1" i="0" u="none" strike="noStrike">
            <a:solidFill>
              <a:srgbClr val="FF0000"/>
            </a:solidFill>
            <a:latin typeface="Calibri"/>
            <a:ea typeface="Segoe UI"/>
            <a:cs typeface="Segoe UI"/>
          </a:endParaRPr>
        </a:p>
      </xdr:txBody>
    </xdr:sp>
    <xdr:clientData/>
  </xdr:oneCellAnchor>
  <xdr:oneCellAnchor>
    <xdr:from>
      <xdr:col>2</xdr:col>
      <xdr:colOff>1118253</xdr:colOff>
      <xdr:row>4</xdr:row>
      <xdr:rowOff>47626</xdr:rowOff>
    </xdr:from>
    <xdr:ext cx="739122" cy="365356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69F2A4EA-2767-4B62-9147-80EF9D0EEF0A}"/>
            </a:ext>
          </a:extLst>
        </xdr:cNvPr>
        <xdr:cNvSpPr txBox="1"/>
      </xdr:nvSpPr>
      <xdr:spPr>
        <a:xfrm>
          <a:off x="1404003" y="457201"/>
          <a:ext cx="739122" cy="365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Assuntos</a:t>
          </a:r>
          <a:b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Pendentes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4</xdr:row>
      <xdr:rowOff>161925</xdr:rowOff>
    </xdr:from>
    <xdr:to>
      <xdr:col>15</xdr:col>
      <xdr:colOff>0</xdr:colOff>
      <xdr:row>5</xdr:row>
      <xdr:rowOff>152401</xdr:rowOff>
    </xdr:to>
    <xdr:sp macro="" textlink="">
      <xdr:nvSpPr>
        <xdr:cNvPr id="2" name="Retângulo Arredondado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97847C-1661-4B54-A8C1-242F1CE5119B}"/>
            </a:ext>
          </a:extLst>
        </xdr:cNvPr>
        <xdr:cNvSpPr/>
      </xdr:nvSpPr>
      <xdr:spPr>
        <a:xfrm flipH="1">
          <a:off x="7543800" y="571500"/>
          <a:ext cx="1628775" cy="190501"/>
        </a:xfrm>
        <a:prstGeom prst="roundRect">
          <a:avLst>
            <a:gd name="adj" fmla="val 32244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ysClr val="windowText" lastClr="000000"/>
              </a:solidFill>
              <a:latin typeface="+mn-lt"/>
              <a:ea typeface="Verdana" panose="020B0604030504040204" pitchFamily="34" charset="0"/>
              <a:cs typeface="Segoe UI Semibold" panose="020B0702040204020203" pitchFamily="34" charset="0"/>
            </a:rPr>
            <a:t>&lt; Voltar para o Edital</a:t>
          </a:r>
        </a:p>
      </xdr:txBody>
    </xdr:sp>
    <xdr:clientData/>
  </xdr:twoCellAnchor>
  <xdr:oneCellAnchor>
    <xdr:from>
      <xdr:col>0</xdr:col>
      <xdr:colOff>9524</xdr:colOff>
      <xdr:row>3</xdr:row>
      <xdr:rowOff>19050</xdr:rowOff>
    </xdr:from>
    <xdr:ext cx="819151" cy="342901"/>
    <xdr:sp macro="" textlink="$K$5">
      <xdr:nvSpPr>
        <xdr:cNvPr id="3" name="CaixaDeTexto 2">
          <a:extLst>
            <a:ext uri="{FF2B5EF4-FFF2-40B4-BE49-F238E27FC236}">
              <a16:creationId xmlns:a16="http://schemas.microsoft.com/office/drawing/2014/main" id="{14C257A4-329B-4550-AA62-5834927507CA}"/>
            </a:ext>
          </a:extLst>
        </xdr:cNvPr>
        <xdr:cNvSpPr txBox="1"/>
      </xdr:nvSpPr>
      <xdr:spPr>
        <a:xfrm>
          <a:off x="9524" y="228600"/>
          <a:ext cx="819151" cy="342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fld id="{6822C55F-1B13-4451-A891-8A5EB47423AF}" type="TxLink">
            <a:rPr lang="en-US" sz="1800" b="1" i="0" u="none" strike="noStrike">
              <a:solidFill>
                <a:srgbClr val="000000"/>
              </a:solidFill>
              <a:latin typeface="Calibri"/>
              <a:ea typeface="Segoe UI"/>
              <a:cs typeface="Segoe UI"/>
            </a:rPr>
            <a:pPr algn="l"/>
            <a:t>0</a:t>
          </a:fld>
          <a:endParaRPr lang="pt-BR" sz="40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9525</xdr:colOff>
      <xdr:row>4</xdr:row>
      <xdr:rowOff>47626</xdr:rowOff>
    </xdr:from>
    <xdr:ext cx="819150" cy="365356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7F7D2FA4-853A-41C6-8392-A90B520124C1}"/>
            </a:ext>
          </a:extLst>
        </xdr:cNvPr>
        <xdr:cNvSpPr txBox="1"/>
      </xdr:nvSpPr>
      <xdr:spPr>
        <a:xfrm>
          <a:off x="9525" y="457201"/>
          <a:ext cx="819150" cy="365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Assuntos</a:t>
          </a:r>
          <a:b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Cadastrados</a:t>
          </a:r>
        </a:p>
      </xdr:txBody>
    </xdr:sp>
    <xdr:clientData/>
  </xdr:oneCellAnchor>
  <xdr:oneCellAnchor>
    <xdr:from>
      <xdr:col>2</xdr:col>
      <xdr:colOff>428625</xdr:colOff>
      <xdr:row>3</xdr:row>
      <xdr:rowOff>19050</xdr:rowOff>
    </xdr:from>
    <xdr:ext cx="628650" cy="342901"/>
    <xdr:sp macro="" textlink="$L$5">
      <xdr:nvSpPr>
        <xdr:cNvPr id="5" name="CaixaDeTexto 4">
          <a:extLst>
            <a:ext uri="{FF2B5EF4-FFF2-40B4-BE49-F238E27FC236}">
              <a16:creationId xmlns:a16="http://schemas.microsoft.com/office/drawing/2014/main" id="{C33F6DB2-6C74-43E6-B428-B117DF1E6900}"/>
            </a:ext>
          </a:extLst>
        </xdr:cNvPr>
        <xdr:cNvSpPr txBox="1"/>
      </xdr:nvSpPr>
      <xdr:spPr>
        <a:xfrm>
          <a:off x="714375" y="228600"/>
          <a:ext cx="628650" cy="342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fld id="{D86EF899-9D2D-4D9F-B54C-E64B717F03AB}" type="TxLink">
            <a:rPr lang="en-US" sz="1800" b="1" i="0" u="none" strike="noStrike">
              <a:solidFill>
                <a:srgbClr val="000000"/>
              </a:solidFill>
              <a:latin typeface="Calibri"/>
              <a:ea typeface="Segoe UI"/>
              <a:cs typeface="Segoe UI"/>
            </a:rPr>
            <a:pPr marL="0" indent="0" algn="l"/>
            <a:t>0</a:t>
          </a:fld>
          <a:endParaRPr lang="en-US" sz="4800" b="1" i="0" u="none" strike="noStrike">
            <a:solidFill>
              <a:srgbClr val="000000"/>
            </a:solidFill>
            <a:latin typeface="Calibri"/>
            <a:ea typeface="Segoe UI"/>
            <a:cs typeface="Segoe UI"/>
          </a:endParaRPr>
        </a:p>
      </xdr:txBody>
    </xdr:sp>
    <xdr:clientData/>
  </xdr:oneCellAnchor>
  <xdr:oneCellAnchor>
    <xdr:from>
      <xdr:col>2</xdr:col>
      <xdr:colOff>422928</xdr:colOff>
      <xdr:row>4</xdr:row>
      <xdr:rowOff>47626</xdr:rowOff>
    </xdr:from>
    <xdr:ext cx="739122" cy="365356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E0B20750-89BE-4774-A85C-AECC2114A6F4}"/>
            </a:ext>
          </a:extLst>
        </xdr:cNvPr>
        <xdr:cNvSpPr txBox="1"/>
      </xdr:nvSpPr>
      <xdr:spPr>
        <a:xfrm>
          <a:off x="708678" y="457201"/>
          <a:ext cx="739122" cy="365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Assuntos</a:t>
          </a:r>
          <a:b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Finalizados</a:t>
          </a:r>
        </a:p>
      </xdr:txBody>
    </xdr:sp>
    <xdr:clientData/>
  </xdr:oneCellAnchor>
  <xdr:oneCellAnchor>
    <xdr:from>
      <xdr:col>2</xdr:col>
      <xdr:colOff>1114424</xdr:colOff>
      <xdr:row>3</xdr:row>
      <xdr:rowOff>19050</xdr:rowOff>
    </xdr:from>
    <xdr:ext cx="866775" cy="342901"/>
    <xdr:sp macro="" textlink="$M$5">
      <xdr:nvSpPr>
        <xdr:cNvPr id="7" name="CaixaDeTexto 6">
          <a:extLst>
            <a:ext uri="{FF2B5EF4-FFF2-40B4-BE49-F238E27FC236}">
              <a16:creationId xmlns:a16="http://schemas.microsoft.com/office/drawing/2014/main" id="{970092E8-A1F8-4B66-A958-51ABB82EAA36}"/>
            </a:ext>
          </a:extLst>
        </xdr:cNvPr>
        <xdr:cNvSpPr txBox="1"/>
      </xdr:nvSpPr>
      <xdr:spPr>
        <a:xfrm>
          <a:off x="1400174" y="228600"/>
          <a:ext cx="866775" cy="342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fld id="{CA5C8A5A-1267-4DE4-9956-39E0030E7067}" type="TxLink">
            <a:rPr lang="en-US" sz="1800" b="1" i="0" u="none" strike="noStrike">
              <a:solidFill>
                <a:srgbClr val="FF0000"/>
              </a:solidFill>
              <a:latin typeface="Calibri"/>
              <a:ea typeface="Segoe UI"/>
              <a:cs typeface="Segoe UI"/>
            </a:rPr>
            <a:pPr marL="0" indent="0" algn="l"/>
            <a:t>0</a:t>
          </a:fld>
          <a:endParaRPr lang="en-US" sz="11500" b="1" i="0" u="none" strike="noStrike">
            <a:solidFill>
              <a:srgbClr val="FF0000"/>
            </a:solidFill>
            <a:latin typeface="Calibri"/>
            <a:ea typeface="Segoe UI"/>
            <a:cs typeface="Segoe UI"/>
          </a:endParaRPr>
        </a:p>
      </xdr:txBody>
    </xdr:sp>
    <xdr:clientData/>
  </xdr:oneCellAnchor>
  <xdr:oneCellAnchor>
    <xdr:from>
      <xdr:col>2</xdr:col>
      <xdr:colOff>1118253</xdr:colOff>
      <xdr:row>4</xdr:row>
      <xdr:rowOff>47626</xdr:rowOff>
    </xdr:from>
    <xdr:ext cx="739122" cy="365356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B87C183-3ED9-4986-966D-CCF0F6A1C8F7}"/>
            </a:ext>
          </a:extLst>
        </xdr:cNvPr>
        <xdr:cNvSpPr txBox="1"/>
      </xdr:nvSpPr>
      <xdr:spPr>
        <a:xfrm>
          <a:off x="1404003" y="457201"/>
          <a:ext cx="739122" cy="3653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Assuntos</a:t>
          </a:r>
          <a:b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Pendentes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57076</xdr:colOff>
      <xdr:row>14</xdr:row>
      <xdr:rowOff>47624</xdr:rowOff>
    </xdr:from>
    <xdr:to>
      <xdr:col>1</xdr:col>
      <xdr:colOff>188415</xdr:colOff>
      <xdr:row>14</xdr:row>
      <xdr:rowOff>178963</xdr:rowOff>
    </xdr:to>
    <xdr:pic>
      <xdr:nvPicPr>
        <xdr:cNvPr id="22" name="Imagem 2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74D6D2-E14C-479C-BEC8-CEE00D342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26" y="2066924"/>
          <a:ext cx="131339" cy="131339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</xdr:row>
      <xdr:rowOff>38100</xdr:rowOff>
    </xdr:from>
    <xdr:to>
      <xdr:col>3</xdr:col>
      <xdr:colOff>1003124</xdr:colOff>
      <xdr:row>3</xdr:row>
      <xdr:rowOff>178716</xdr:rowOff>
    </xdr:to>
    <xdr:grpSp>
      <xdr:nvGrpSpPr>
        <xdr:cNvPr id="24" name="Agrupar 23">
          <a:extLst>
            <a:ext uri="{FF2B5EF4-FFF2-40B4-BE49-F238E27FC236}">
              <a16:creationId xmlns:a16="http://schemas.microsoft.com/office/drawing/2014/main" id="{A065F00E-9D9B-4334-B9FF-6356D0DB1977}"/>
            </a:ext>
          </a:extLst>
        </xdr:cNvPr>
        <xdr:cNvGrpSpPr/>
      </xdr:nvGrpSpPr>
      <xdr:grpSpPr>
        <a:xfrm>
          <a:off x="114300" y="228600"/>
          <a:ext cx="2012774" cy="331116"/>
          <a:chOff x="114300" y="228600"/>
          <a:chExt cx="1984199" cy="331116"/>
        </a:xfrm>
      </xdr:grpSpPr>
      <xdr:pic>
        <xdr:nvPicPr>
          <xdr:cNvPr id="25" name="Imagem 24">
            <a:extLst>
              <a:ext uri="{FF2B5EF4-FFF2-40B4-BE49-F238E27FC236}">
                <a16:creationId xmlns:a16="http://schemas.microsoft.com/office/drawing/2014/main" id="{11C7F1DB-E0DD-4BB6-BA0B-9D6879422E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247650"/>
            <a:ext cx="304800" cy="304800"/>
          </a:xfrm>
          <a:prstGeom prst="rect">
            <a:avLst/>
          </a:prstGeom>
        </xdr:spPr>
      </xdr:pic>
      <xdr:sp macro="" textlink="">
        <xdr:nvSpPr>
          <xdr:cNvPr id="26" name="CaixaDeTexto 25">
            <a:extLst>
              <a:ext uri="{FF2B5EF4-FFF2-40B4-BE49-F238E27FC236}">
                <a16:creationId xmlns:a16="http://schemas.microsoft.com/office/drawing/2014/main" id="{AB93613C-9803-4FD2-9068-80867CEF319F}"/>
              </a:ext>
            </a:extLst>
          </xdr:cNvPr>
          <xdr:cNvSpPr txBox="1"/>
        </xdr:nvSpPr>
        <xdr:spPr>
          <a:xfrm>
            <a:off x="409575" y="228600"/>
            <a:ext cx="1688924" cy="3311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400">
                <a:latin typeface="Segoe UI Semibold" panose="020B0702040204020203" pitchFamily="34" charset="0"/>
                <a:cs typeface="Segoe UI Semibold" panose="020B0702040204020203" pitchFamily="34" charset="0"/>
              </a:rPr>
              <a:t>Edital do concurso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22</xdr:row>
      <xdr:rowOff>19050</xdr:rowOff>
    </xdr:from>
    <xdr:ext cx="828675" cy="405432"/>
    <xdr:sp macro="" textlink="$M$6">
      <xdr:nvSpPr>
        <xdr:cNvPr id="5" name="CaixaDe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525" y="4324350"/>
          <a:ext cx="828675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B7123FD5-8B79-4F74-BDD3-7C83DA30EF75}" type="TxLink">
            <a:rPr lang="en-US" sz="2000" b="1" i="0" u="none" strike="noStrike">
              <a:solidFill>
                <a:sysClr val="windowText" lastClr="000000"/>
              </a:solidFill>
              <a:latin typeface="Calibri"/>
              <a:ea typeface="Segoe UI"/>
              <a:cs typeface="Segoe UI"/>
            </a:rPr>
            <a:pPr marL="0" indent="0" algn="l"/>
            <a:t>03:30</a:t>
          </a:fld>
          <a:endParaRPr lang="pt-BR" sz="2000" b="1" i="0" u="none" strike="noStrike">
            <a:solidFill>
              <a:sysClr val="windowText" lastClr="000000"/>
            </a:solidFill>
            <a:latin typeface="Calibri"/>
            <a:ea typeface="Segoe UI"/>
            <a:cs typeface="Segoe UI"/>
          </a:endParaRPr>
        </a:p>
      </xdr:txBody>
    </xdr:sp>
    <xdr:clientData/>
  </xdr:oneCellAnchor>
  <xdr:oneCellAnchor>
    <xdr:from>
      <xdr:col>0</xdr:col>
      <xdr:colOff>19051</xdr:colOff>
      <xdr:row>21</xdr:row>
      <xdr:rowOff>0</xdr:rowOff>
    </xdr:from>
    <xdr:ext cx="905441" cy="245837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9051" y="4171950"/>
          <a:ext cx="905441" cy="245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90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Seu</a:t>
          </a:r>
          <a:r>
            <a:rPr lang="pt-BR" sz="900" b="1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ciclo tem</a:t>
          </a:r>
          <a:endParaRPr lang="pt-BR" sz="900" b="1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2</xdr:col>
      <xdr:colOff>781051</xdr:colOff>
      <xdr:row>21</xdr:row>
      <xdr:rowOff>0</xdr:rowOff>
    </xdr:from>
    <xdr:ext cx="769826" cy="245837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076326" y="4171950"/>
          <a:ext cx="769826" cy="245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90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Já estudou</a:t>
          </a:r>
        </a:p>
      </xdr:txBody>
    </xdr:sp>
    <xdr:clientData/>
  </xdr:oneCellAnchor>
  <xdr:oneCellAnchor>
    <xdr:from>
      <xdr:col>2</xdr:col>
      <xdr:colOff>361951</xdr:colOff>
      <xdr:row>22</xdr:row>
      <xdr:rowOff>142876</xdr:rowOff>
    </xdr:from>
    <xdr:ext cx="361949" cy="26670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57226" y="4448176"/>
          <a:ext cx="361949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800" b="1" baseline="0">
              <a:solidFill>
                <a:schemeClr val="bg2">
                  <a:lumMod val="1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hrs</a:t>
          </a:r>
          <a:endParaRPr lang="pt-BR" sz="800" b="1">
            <a:solidFill>
              <a:schemeClr val="bg2">
                <a:lumMod val="10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2</xdr:col>
      <xdr:colOff>781051</xdr:colOff>
      <xdr:row>22</xdr:row>
      <xdr:rowOff>19050</xdr:rowOff>
    </xdr:from>
    <xdr:ext cx="857250" cy="405432"/>
    <xdr:sp macro="" textlink="$M$7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076326" y="4324350"/>
          <a:ext cx="85725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31898065-B898-4BC3-A152-77DB64F9A22E}" type="TxLink">
            <a:rPr lang="en-US" sz="2000" b="1" i="0" u="none" strike="noStrike">
              <a:solidFill>
                <a:sysClr val="windowText" lastClr="000000"/>
              </a:solidFill>
              <a:latin typeface="Calibri"/>
              <a:ea typeface="Segoe UI"/>
              <a:cs typeface="Segoe UI"/>
            </a:rPr>
            <a:pPr marL="0" indent="0" algn="l"/>
            <a:t>03:30</a:t>
          </a:fld>
          <a:endParaRPr lang="pt-BR" sz="2000" b="1" i="0" u="none" strike="noStrike">
            <a:solidFill>
              <a:sysClr val="windowText" lastClr="000000"/>
            </a:solidFill>
            <a:latin typeface="Calibri"/>
            <a:ea typeface="Segoe UI"/>
            <a:cs typeface="Segoe UI"/>
          </a:endParaRPr>
        </a:p>
      </xdr:txBody>
    </xdr:sp>
    <xdr:clientData/>
  </xdr:oneCellAnchor>
  <xdr:oneCellAnchor>
    <xdr:from>
      <xdr:col>2</xdr:col>
      <xdr:colOff>1762126</xdr:colOff>
      <xdr:row>21</xdr:row>
      <xdr:rowOff>0</xdr:rowOff>
    </xdr:from>
    <xdr:ext cx="885948" cy="245837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057401" y="4171950"/>
          <a:ext cx="885948" cy="245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90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Falta estudar</a:t>
          </a:r>
        </a:p>
      </xdr:txBody>
    </xdr:sp>
    <xdr:clientData/>
  </xdr:oneCellAnchor>
  <xdr:oneCellAnchor>
    <xdr:from>
      <xdr:col>2</xdr:col>
      <xdr:colOff>1762125</xdr:colOff>
      <xdr:row>22</xdr:row>
      <xdr:rowOff>19050</xdr:rowOff>
    </xdr:from>
    <xdr:ext cx="952501" cy="361950"/>
    <xdr:sp macro="" textlink="$M$8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057400" y="4324350"/>
          <a:ext cx="952501" cy="361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l"/>
          <a:fld id="{A27F53A2-2E26-46EB-82B9-1545806DD122}" type="TxLink">
            <a:rPr lang="en-US" sz="2000" b="1" i="0" u="none" strike="noStrike">
              <a:solidFill>
                <a:srgbClr val="2B65D5"/>
              </a:solidFill>
              <a:latin typeface="Calibri"/>
              <a:ea typeface="Segoe UI"/>
              <a:cs typeface="Segoe UI"/>
            </a:rPr>
            <a:pPr marL="0" indent="0" algn="l"/>
            <a:t>00:00</a:t>
          </a:fld>
          <a:endParaRPr lang="pt-BR" sz="2000" b="1" i="0" u="none" strike="noStrike">
            <a:solidFill>
              <a:srgbClr val="2B65D5"/>
            </a:solidFill>
            <a:latin typeface="Calibri"/>
            <a:ea typeface="Segoe UI"/>
            <a:cs typeface="Segoe UI"/>
          </a:endParaRPr>
        </a:p>
      </xdr:txBody>
    </xdr:sp>
    <xdr:clientData/>
  </xdr:oneCellAnchor>
  <xdr:oneCellAnchor>
    <xdr:from>
      <xdr:col>2</xdr:col>
      <xdr:colOff>2867025</xdr:colOff>
      <xdr:row>22</xdr:row>
      <xdr:rowOff>19050</xdr:rowOff>
    </xdr:from>
    <xdr:ext cx="857250" cy="405432"/>
    <xdr:sp macro="" textlink="$O$5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3162300" y="4324350"/>
          <a:ext cx="85725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4997D079-3C61-48FE-8DD7-3753469979A8}" type="TxLink">
            <a:rPr lang="en-US" sz="2000" b="1" i="0" u="none" strike="noStrike">
              <a:solidFill>
                <a:sysClr val="windowText" lastClr="000000"/>
              </a:solidFill>
              <a:latin typeface="Calibri"/>
              <a:ea typeface="Segoe UI"/>
              <a:cs typeface="Segoe UI"/>
            </a:rPr>
            <a:pPr marL="0" indent="0" algn="l"/>
            <a:t>2/2</a:t>
          </a:fld>
          <a:endParaRPr lang="pt-BR" sz="2000" b="1" i="0" u="none" strike="noStrike">
            <a:solidFill>
              <a:sysClr val="windowText" lastClr="000000"/>
            </a:solidFill>
            <a:latin typeface="Calibri"/>
            <a:ea typeface="Segoe UI"/>
            <a:cs typeface="Segoe UI"/>
          </a:endParaRPr>
        </a:p>
      </xdr:txBody>
    </xdr:sp>
    <xdr:clientData/>
  </xdr:oneCellAnchor>
  <xdr:oneCellAnchor>
    <xdr:from>
      <xdr:col>2</xdr:col>
      <xdr:colOff>2857501</xdr:colOff>
      <xdr:row>21</xdr:row>
      <xdr:rowOff>0</xdr:rowOff>
    </xdr:from>
    <xdr:ext cx="657744" cy="245837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3152776" y="4171950"/>
          <a:ext cx="657744" cy="245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90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Concluiu</a:t>
          </a:r>
        </a:p>
      </xdr:txBody>
    </xdr:sp>
    <xdr:clientData/>
  </xdr:oneCellAnchor>
  <xdr:twoCellAnchor>
    <xdr:from>
      <xdr:col>1</xdr:col>
      <xdr:colOff>19050</xdr:colOff>
      <xdr:row>1</xdr:row>
      <xdr:rowOff>38100</xdr:rowOff>
    </xdr:from>
    <xdr:to>
      <xdr:col>2</xdr:col>
      <xdr:colOff>1633434</xdr:colOff>
      <xdr:row>2</xdr:row>
      <xdr:rowOff>178716</xdr:rowOff>
    </xdr:to>
    <xdr:grpSp>
      <xdr:nvGrpSpPr>
        <xdr:cNvPr id="22" name="Agrupar 21">
          <a:extLst>
            <a:ext uri="{FF2B5EF4-FFF2-40B4-BE49-F238E27FC236}">
              <a16:creationId xmlns:a16="http://schemas.microsoft.com/office/drawing/2014/main" id="{0C5912D1-CFFE-4A77-823D-0953BCC2C01D}"/>
            </a:ext>
          </a:extLst>
        </xdr:cNvPr>
        <xdr:cNvGrpSpPr/>
      </xdr:nvGrpSpPr>
      <xdr:grpSpPr>
        <a:xfrm>
          <a:off x="114300" y="228600"/>
          <a:ext cx="1814409" cy="331116"/>
          <a:chOff x="114300" y="228600"/>
          <a:chExt cx="1814409" cy="331116"/>
        </a:xfrm>
      </xdr:grpSpPr>
      <xdr:pic>
        <xdr:nvPicPr>
          <xdr:cNvPr id="23" name="Imagem 22">
            <a:extLst>
              <a:ext uri="{FF2B5EF4-FFF2-40B4-BE49-F238E27FC236}">
                <a16:creationId xmlns:a16="http://schemas.microsoft.com/office/drawing/2014/main" id="{BAE39FC8-3CC5-405C-8BC1-BD919EF1BE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247650"/>
            <a:ext cx="304800" cy="304800"/>
          </a:xfrm>
          <a:prstGeom prst="rect">
            <a:avLst/>
          </a:prstGeom>
        </xdr:spPr>
      </xdr:pic>
      <xdr:sp macro="" textlink="">
        <xdr:nvSpPr>
          <xdr:cNvPr id="24" name="CaixaDeTexto 23">
            <a:extLst>
              <a:ext uri="{FF2B5EF4-FFF2-40B4-BE49-F238E27FC236}">
                <a16:creationId xmlns:a16="http://schemas.microsoft.com/office/drawing/2014/main" id="{0F27CAC5-D865-45F2-8C96-EE7BA4DE3C29}"/>
              </a:ext>
            </a:extLst>
          </xdr:cNvPr>
          <xdr:cNvSpPr txBox="1"/>
        </xdr:nvSpPr>
        <xdr:spPr>
          <a:xfrm>
            <a:off x="409575" y="228600"/>
            <a:ext cx="1519134" cy="3311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400">
                <a:latin typeface="Segoe UI Semibold" panose="020B0702040204020203" pitchFamily="34" charset="0"/>
                <a:cs typeface="Segoe UI Semibold" panose="020B0702040204020203" pitchFamily="34" charset="0"/>
              </a:rPr>
              <a:t>Ciclo de estudos</a:t>
            </a:r>
          </a:p>
        </xdr:txBody>
      </xdr:sp>
    </xdr:grpSp>
    <xdr:clientData/>
  </xdr:twoCellAnchor>
  <xdr:oneCellAnchor>
    <xdr:from>
      <xdr:col>2</xdr:col>
      <xdr:colOff>1409702</xdr:colOff>
      <xdr:row>22</xdr:row>
      <xdr:rowOff>142876</xdr:rowOff>
    </xdr:from>
    <xdr:ext cx="314324" cy="247649"/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5510ABAC-6423-4728-BCBC-EDB03104A19D}"/>
            </a:ext>
          </a:extLst>
        </xdr:cNvPr>
        <xdr:cNvSpPr txBox="1"/>
      </xdr:nvSpPr>
      <xdr:spPr>
        <a:xfrm>
          <a:off x="1704977" y="4448176"/>
          <a:ext cx="314324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800" b="1" baseline="0">
              <a:solidFill>
                <a:schemeClr val="bg2">
                  <a:lumMod val="1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hrs</a:t>
          </a:r>
          <a:endParaRPr lang="pt-BR" sz="800" b="1">
            <a:solidFill>
              <a:schemeClr val="bg2">
                <a:lumMod val="10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2</xdr:col>
      <xdr:colOff>2419352</xdr:colOff>
      <xdr:row>22</xdr:row>
      <xdr:rowOff>142876</xdr:rowOff>
    </xdr:from>
    <xdr:ext cx="352424" cy="209549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79AA1DB8-7E25-4DAF-9E52-7FE4AE82A15A}"/>
            </a:ext>
          </a:extLst>
        </xdr:cNvPr>
        <xdr:cNvSpPr txBox="1"/>
      </xdr:nvSpPr>
      <xdr:spPr>
        <a:xfrm>
          <a:off x="2714627" y="4448176"/>
          <a:ext cx="352424" cy="209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800" b="1" baseline="0">
              <a:solidFill>
                <a:schemeClr val="bg2">
                  <a:lumMod val="1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hrs</a:t>
          </a:r>
          <a:endParaRPr lang="pt-BR" sz="800" b="1">
            <a:solidFill>
              <a:schemeClr val="bg2">
                <a:lumMod val="10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4</xdr:col>
      <xdr:colOff>66676</xdr:colOff>
      <xdr:row>22</xdr:row>
      <xdr:rowOff>142875</xdr:rowOff>
    </xdr:from>
    <xdr:ext cx="533399" cy="257176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C27ABC80-3AAA-44CB-8E85-C25E1E0E1BDF}"/>
            </a:ext>
          </a:extLst>
        </xdr:cNvPr>
        <xdr:cNvSpPr txBox="1"/>
      </xdr:nvSpPr>
      <xdr:spPr>
        <a:xfrm>
          <a:off x="3714751" y="4448175"/>
          <a:ext cx="533399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800" b="1">
              <a:solidFill>
                <a:schemeClr val="bg2">
                  <a:lumMod val="1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mats.</a:t>
          </a:r>
        </a:p>
      </xdr:txBody>
    </xdr:sp>
    <xdr:clientData/>
  </xdr:oneCellAnchor>
  <xdr:oneCellAnchor>
    <xdr:from>
      <xdr:col>6</xdr:col>
      <xdr:colOff>66675</xdr:colOff>
      <xdr:row>22</xdr:row>
      <xdr:rowOff>19050</xdr:rowOff>
    </xdr:from>
    <xdr:ext cx="828675" cy="405432"/>
    <xdr:sp macro="" textlink="$M$12">
      <xdr:nvSpPr>
        <xdr:cNvPr id="17" name="CaixaDeTexto 16">
          <a:extLst>
            <a:ext uri="{FF2B5EF4-FFF2-40B4-BE49-F238E27FC236}">
              <a16:creationId xmlns:a16="http://schemas.microsoft.com/office/drawing/2014/main" id="{6F13C5AD-9A93-4FFA-909C-2D6E301BBBBB}"/>
            </a:ext>
          </a:extLst>
        </xdr:cNvPr>
        <xdr:cNvSpPr txBox="1"/>
      </xdr:nvSpPr>
      <xdr:spPr>
        <a:xfrm>
          <a:off x="4562475" y="4324350"/>
          <a:ext cx="828675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F8494F7D-B31A-4C1C-A0CB-0C0EC33EB3D7}" type="TxLink">
            <a:rPr lang="en-US" sz="2000" b="1" i="0" u="none" strike="noStrike">
              <a:solidFill>
                <a:sysClr val="windowText" lastClr="000000"/>
              </a:solidFill>
              <a:latin typeface="Calibri"/>
              <a:ea typeface="Segoe UI"/>
              <a:cs typeface="Segoe UI"/>
            </a:rPr>
            <a:pPr marL="0" indent="0" algn="l"/>
            <a:t>00:00</a:t>
          </a:fld>
          <a:endParaRPr lang="pt-BR" sz="2000" b="1" i="0" u="none" strike="noStrike">
            <a:solidFill>
              <a:sysClr val="windowText" lastClr="000000"/>
            </a:solidFill>
            <a:latin typeface="Calibri"/>
            <a:ea typeface="Segoe UI"/>
            <a:cs typeface="Segoe UI"/>
          </a:endParaRPr>
        </a:p>
      </xdr:txBody>
    </xdr:sp>
    <xdr:clientData/>
  </xdr:oneCellAnchor>
  <xdr:oneCellAnchor>
    <xdr:from>
      <xdr:col>6</xdr:col>
      <xdr:colOff>76201</xdr:colOff>
      <xdr:row>21</xdr:row>
      <xdr:rowOff>0</xdr:rowOff>
    </xdr:from>
    <xdr:ext cx="905441" cy="245837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88DC8805-BA52-4E71-AC4D-C5EBC0128130}"/>
            </a:ext>
          </a:extLst>
        </xdr:cNvPr>
        <xdr:cNvSpPr txBox="1"/>
      </xdr:nvSpPr>
      <xdr:spPr>
        <a:xfrm>
          <a:off x="4572001" y="4171950"/>
          <a:ext cx="905441" cy="245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90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Seu</a:t>
          </a:r>
          <a:r>
            <a:rPr lang="pt-BR" sz="900" b="1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ciclo tem</a:t>
          </a:r>
          <a:endParaRPr lang="pt-BR" sz="900" b="1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8</xdr:col>
      <xdr:colOff>800101</xdr:colOff>
      <xdr:row>21</xdr:row>
      <xdr:rowOff>0</xdr:rowOff>
    </xdr:from>
    <xdr:ext cx="769826" cy="245837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E77464C6-8DEF-45F5-8365-0F79F44AD727}"/>
            </a:ext>
          </a:extLst>
        </xdr:cNvPr>
        <xdr:cNvSpPr txBox="1"/>
      </xdr:nvSpPr>
      <xdr:spPr>
        <a:xfrm>
          <a:off x="5629276" y="4171950"/>
          <a:ext cx="769826" cy="245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90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Já estudou</a:t>
          </a:r>
        </a:p>
      </xdr:txBody>
    </xdr:sp>
    <xdr:clientData/>
  </xdr:oneCellAnchor>
  <xdr:oneCellAnchor>
    <xdr:from>
      <xdr:col>8</xdr:col>
      <xdr:colOff>381001</xdr:colOff>
      <xdr:row>22</xdr:row>
      <xdr:rowOff>142876</xdr:rowOff>
    </xdr:from>
    <xdr:ext cx="361949" cy="266700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4565FA6F-C346-4227-B8BF-4F46AAEFF921}"/>
            </a:ext>
          </a:extLst>
        </xdr:cNvPr>
        <xdr:cNvSpPr txBox="1"/>
      </xdr:nvSpPr>
      <xdr:spPr>
        <a:xfrm>
          <a:off x="5210176" y="4448176"/>
          <a:ext cx="361949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800" b="1" baseline="0">
              <a:solidFill>
                <a:schemeClr val="bg2">
                  <a:lumMod val="1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hrs</a:t>
          </a:r>
          <a:endParaRPr lang="pt-BR" sz="800" b="1">
            <a:solidFill>
              <a:schemeClr val="bg2">
                <a:lumMod val="10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8</xdr:col>
      <xdr:colOff>800101</xdr:colOff>
      <xdr:row>22</xdr:row>
      <xdr:rowOff>19050</xdr:rowOff>
    </xdr:from>
    <xdr:ext cx="857250" cy="405432"/>
    <xdr:sp macro="" textlink="$M$13">
      <xdr:nvSpPr>
        <xdr:cNvPr id="28" name="CaixaDeTexto 27">
          <a:extLst>
            <a:ext uri="{FF2B5EF4-FFF2-40B4-BE49-F238E27FC236}">
              <a16:creationId xmlns:a16="http://schemas.microsoft.com/office/drawing/2014/main" id="{D6642C67-F6A1-45AF-9D6A-7A76C9EA59C1}"/>
            </a:ext>
          </a:extLst>
        </xdr:cNvPr>
        <xdr:cNvSpPr txBox="1"/>
      </xdr:nvSpPr>
      <xdr:spPr>
        <a:xfrm>
          <a:off x="5629276" y="4324350"/>
          <a:ext cx="85725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D978D12D-6F2B-41BE-BCCC-44030F053001}" type="TxLink">
            <a:rPr lang="en-US" sz="2000" b="1" i="0" u="none" strike="noStrike">
              <a:solidFill>
                <a:sysClr val="windowText" lastClr="000000"/>
              </a:solidFill>
              <a:latin typeface="Calibri"/>
              <a:ea typeface="Segoe UI"/>
              <a:cs typeface="Segoe UI"/>
            </a:rPr>
            <a:pPr marL="0" indent="0" algn="l"/>
            <a:t>00:00</a:t>
          </a:fld>
          <a:endParaRPr lang="pt-BR" sz="2000" b="1" i="0" u="none" strike="noStrike">
            <a:solidFill>
              <a:sysClr val="windowText" lastClr="000000"/>
            </a:solidFill>
            <a:latin typeface="Calibri"/>
            <a:ea typeface="Segoe UI"/>
            <a:cs typeface="Segoe UI"/>
          </a:endParaRPr>
        </a:p>
      </xdr:txBody>
    </xdr:sp>
    <xdr:clientData/>
  </xdr:oneCellAnchor>
  <xdr:oneCellAnchor>
    <xdr:from>
      <xdr:col>8</xdr:col>
      <xdr:colOff>1781176</xdr:colOff>
      <xdr:row>21</xdr:row>
      <xdr:rowOff>0</xdr:rowOff>
    </xdr:from>
    <xdr:ext cx="885948" cy="245837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C30C9261-9E86-4892-9EDA-AF217CFA8EAD}"/>
            </a:ext>
          </a:extLst>
        </xdr:cNvPr>
        <xdr:cNvSpPr txBox="1"/>
      </xdr:nvSpPr>
      <xdr:spPr>
        <a:xfrm>
          <a:off x="6610351" y="4171950"/>
          <a:ext cx="885948" cy="245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90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Falta estudar</a:t>
          </a:r>
        </a:p>
      </xdr:txBody>
    </xdr:sp>
    <xdr:clientData/>
  </xdr:oneCellAnchor>
  <xdr:oneCellAnchor>
    <xdr:from>
      <xdr:col>8</xdr:col>
      <xdr:colOff>1781175</xdr:colOff>
      <xdr:row>22</xdr:row>
      <xdr:rowOff>19050</xdr:rowOff>
    </xdr:from>
    <xdr:ext cx="952501" cy="405432"/>
    <xdr:sp macro="" textlink="$M$14">
      <xdr:nvSpPr>
        <xdr:cNvPr id="30" name="CaixaDeTexto 29">
          <a:extLst>
            <a:ext uri="{FF2B5EF4-FFF2-40B4-BE49-F238E27FC236}">
              <a16:creationId xmlns:a16="http://schemas.microsoft.com/office/drawing/2014/main" id="{F1442995-A66C-4B24-85E5-904290FC5B6B}"/>
            </a:ext>
          </a:extLst>
        </xdr:cNvPr>
        <xdr:cNvSpPr txBox="1"/>
      </xdr:nvSpPr>
      <xdr:spPr>
        <a:xfrm>
          <a:off x="6610350" y="4324350"/>
          <a:ext cx="95250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B7A19C72-6558-4D3B-8D79-634BDAFD24AB}" type="TxLink">
            <a:rPr lang="en-US" sz="2000" b="1" i="0" u="none" strike="noStrike">
              <a:solidFill>
                <a:srgbClr val="2B65D5"/>
              </a:solidFill>
              <a:latin typeface="Calibri"/>
              <a:ea typeface="Segoe UI"/>
              <a:cs typeface="Segoe UI"/>
            </a:rPr>
            <a:pPr marL="0" indent="0" algn="l"/>
            <a:t>00:00</a:t>
          </a:fld>
          <a:endParaRPr lang="pt-BR" sz="2000" b="1" i="0" u="none" strike="noStrike">
            <a:solidFill>
              <a:srgbClr val="2B65D5"/>
            </a:solidFill>
            <a:latin typeface="Calibri"/>
            <a:ea typeface="Segoe UI"/>
            <a:cs typeface="Segoe UI"/>
          </a:endParaRPr>
        </a:p>
      </xdr:txBody>
    </xdr:sp>
    <xdr:clientData/>
  </xdr:oneCellAnchor>
  <xdr:oneCellAnchor>
    <xdr:from>
      <xdr:col>8</xdr:col>
      <xdr:colOff>2886075</xdr:colOff>
      <xdr:row>22</xdr:row>
      <xdr:rowOff>19050</xdr:rowOff>
    </xdr:from>
    <xdr:ext cx="857250" cy="405432"/>
    <xdr:sp macro="" textlink="$O$11">
      <xdr:nvSpPr>
        <xdr:cNvPr id="31" name="CaixaDeTexto 30">
          <a:extLst>
            <a:ext uri="{FF2B5EF4-FFF2-40B4-BE49-F238E27FC236}">
              <a16:creationId xmlns:a16="http://schemas.microsoft.com/office/drawing/2014/main" id="{E78355B4-5F35-4D8B-9BB2-5624CEF179F5}"/>
            </a:ext>
          </a:extLst>
        </xdr:cNvPr>
        <xdr:cNvSpPr txBox="1"/>
      </xdr:nvSpPr>
      <xdr:spPr>
        <a:xfrm>
          <a:off x="7715250" y="4324350"/>
          <a:ext cx="85725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0D02700B-2DFF-4309-B190-073590C6BB23}" type="TxLink">
            <a:rPr lang="en-US" sz="2000" b="1" i="0" u="none" strike="noStrike">
              <a:solidFill>
                <a:sysClr val="windowText" lastClr="000000"/>
              </a:solidFill>
              <a:latin typeface="Calibri"/>
              <a:ea typeface="Segoe UI"/>
              <a:cs typeface="Segoe UI"/>
            </a:rPr>
            <a:pPr marL="0" indent="0" algn="l"/>
            <a:t>0/0</a:t>
          </a:fld>
          <a:endParaRPr lang="pt-BR" sz="2000" b="1" i="0" u="none" strike="noStrike">
            <a:solidFill>
              <a:sysClr val="windowText" lastClr="000000"/>
            </a:solidFill>
            <a:latin typeface="Calibri"/>
            <a:ea typeface="Segoe UI"/>
            <a:cs typeface="Segoe UI"/>
          </a:endParaRPr>
        </a:p>
      </xdr:txBody>
    </xdr:sp>
    <xdr:clientData/>
  </xdr:oneCellAnchor>
  <xdr:oneCellAnchor>
    <xdr:from>
      <xdr:col>8</xdr:col>
      <xdr:colOff>2876551</xdr:colOff>
      <xdr:row>21</xdr:row>
      <xdr:rowOff>0</xdr:rowOff>
    </xdr:from>
    <xdr:ext cx="657744" cy="245837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B4685104-7FA4-494D-9D3D-CFC71AB88CEE}"/>
            </a:ext>
          </a:extLst>
        </xdr:cNvPr>
        <xdr:cNvSpPr txBox="1"/>
      </xdr:nvSpPr>
      <xdr:spPr>
        <a:xfrm>
          <a:off x="7705726" y="4171950"/>
          <a:ext cx="657744" cy="245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90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Concluiu</a:t>
          </a:r>
        </a:p>
      </xdr:txBody>
    </xdr:sp>
    <xdr:clientData/>
  </xdr:oneCellAnchor>
  <xdr:oneCellAnchor>
    <xdr:from>
      <xdr:col>8</xdr:col>
      <xdr:colOff>1428752</xdr:colOff>
      <xdr:row>22</xdr:row>
      <xdr:rowOff>142876</xdr:rowOff>
    </xdr:from>
    <xdr:ext cx="314324" cy="247649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7E55EE47-02D0-43CB-B421-4D9E932A108E}"/>
            </a:ext>
          </a:extLst>
        </xdr:cNvPr>
        <xdr:cNvSpPr txBox="1"/>
      </xdr:nvSpPr>
      <xdr:spPr>
        <a:xfrm>
          <a:off x="6257927" y="4448176"/>
          <a:ext cx="314324" cy="2476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800" b="1" baseline="0">
              <a:solidFill>
                <a:schemeClr val="bg2">
                  <a:lumMod val="1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hrs</a:t>
          </a:r>
          <a:endParaRPr lang="pt-BR" sz="800" b="1">
            <a:solidFill>
              <a:schemeClr val="bg2">
                <a:lumMod val="10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8</xdr:col>
      <xdr:colOff>2438402</xdr:colOff>
      <xdr:row>22</xdr:row>
      <xdr:rowOff>142876</xdr:rowOff>
    </xdr:from>
    <xdr:ext cx="352424" cy="209549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35E943A9-B54F-4941-AA7F-E8A71DE9C3E1}"/>
            </a:ext>
          </a:extLst>
        </xdr:cNvPr>
        <xdr:cNvSpPr txBox="1"/>
      </xdr:nvSpPr>
      <xdr:spPr>
        <a:xfrm>
          <a:off x="7267577" y="4448176"/>
          <a:ext cx="352424" cy="209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800" b="1" baseline="0">
              <a:solidFill>
                <a:schemeClr val="bg2">
                  <a:lumMod val="1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hrs</a:t>
          </a:r>
          <a:endParaRPr lang="pt-BR" sz="800" b="1">
            <a:solidFill>
              <a:schemeClr val="bg2">
                <a:lumMod val="10000"/>
              </a:schemeClr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10</xdr:col>
      <xdr:colOff>85726</xdr:colOff>
      <xdr:row>22</xdr:row>
      <xdr:rowOff>142875</xdr:rowOff>
    </xdr:from>
    <xdr:ext cx="533399" cy="257176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913EAD87-F7C0-47B1-A27B-1CAF14F78F93}"/>
            </a:ext>
          </a:extLst>
        </xdr:cNvPr>
        <xdr:cNvSpPr txBox="1"/>
      </xdr:nvSpPr>
      <xdr:spPr>
        <a:xfrm>
          <a:off x="8267701" y="4448175"/>
          <a:ext cx="533399" cy="2571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pt-BR" sz="800" b="1">
              <a:solidFill>
                <a:schemeClr val="bg2">
                  <a:lumMod val="10000"/>
                </a:schemeClr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mats.</a:t>
          </a:r>
        </a:p>
      </xdr:txBody>
    </xdr:sp>
    <xdr:clientData/>
  </xdr:oneCellAnchor>
  <xdr:twoCellAnchor>
    <xdr:from>
      <xdr:col>5</xdr:col>
      <xdr:colOff>200025</xdr:colOff>
      <xdr:row>3</xdr:row>
      <xdr:rowOff>38100</xdr:rowOff>
    </xdr:from>
    <xdr:to>
      <xdr:col>5</xdr:col>
      <xdr:colOff>200025</xdr:colOff>
      <xdr:row>24</xdr:row>
      <xdr:rowOff>57150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2F1D067B-6319-45EF-8FA9-F670F70165B0}"/>
            </a:ext>
          </a:extLst>
        </xdr:cNvPr>
        <xdr:cNvCxnSpPr/>
      </xdr:nvCxnSpPr>
      <xdr:spPr>
        <a:xfrm>
          <a:off x="4410075" y="619125"/>
          <a:ext cx="0" cy="4124325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742950</xdr:colOff>
      <xdr:row>2</xdr:row>
      <xdr:rowOff>9525</xdr:rowOff>
    </xdr:from>
    <xdr:to>
      <xdr:col>8</xdr:col>
      <xdr:colOff>962025</xdr:colOff>
      <xdr:row>2</xdr:row>
      <xdr:rowOff>228600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0" y="390525"/>
          <a:ext cx="219075" cy="219075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</xdr:row>
      <xdr:rowOff>38100</xdr:rowOff>
    </xdr:from>
    <xdr:to>
      <xdr:col>2</xdr:col>
      <xdr:colOff>1063770</xdr:colOff>
      <xdr:row>2</xdr:row>
      <xdr:rowOff>178716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76626C1-CD5E-4632-9A7A-2677EDF66C51}"/>
            </a:ext>
          </a:extLst>
        </xdr:cNvPr>
        <xdr:cNvGrpSpPr/>
      </xdr:nvGrpSpPr>
      <xdr:grpSpPr>
        <a:xfrm>
          <a:off x="114300" y="228600"/>
          <a:ext cx="1597170" cy="331116"/>
          <a:chOff x="114300" y="228600"/>
          <a:chExt cx="1597170" cy="331116"/>
        </a:xfrm>
      </xdr:grpSpPr>
      <xdr:pic>
        <xdr:nvPicPr>
          <xdr:cNvPr id="4" name="Imagem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247650"/>
            <a:ext cx="304800" cy="304800"/>
          </a:xfrm>
          <a:prstGeom prst="rect">
            <a:avLst/>
          </a:prstGeom>
        </xdr:spPr>
      </xdr:pic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 txBox="1"/>
        </xdr:nvSpPr>
        <xdr:spPr>
          <a:xfrm>
            <a:off x="409575" y="228600"/>
            <a:ext cx="1301895" cy="3311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400">
                <a:latin typeface="Segoe UI Semibold" panose="020B0702040204020203" pitchFamily="34" charset="0"/>
                <a:cs typeface="Segoe UI Semibold" panose="020B0702040204020203" pitchFamily="34" charset="0"/>
              </a:rPr>
              <a:t>Grade</a:t>
            </a:r>
            <a:r>
              <a:rPr lang="pt-BR" sz="1400" baseline="0">
                <a:latin typeface="Segoe UI Semibold" panose="020B0702040204020203" pitchFamily="34" charset="0"/>
                <a:cs typeface="Segoe UI Semibold" panose="020B0702040204020203" pitchFamily="34" charset="0"/>
              </a:rPr>
              <a:t> horária</a:t>
            </a:r>
            <a:endParaRPr lang="pt-BR" sz="1400">
              <a:latin typeface="Segoe UI Semibold" panose="020B0702040204020203" pitchFamily="34" charset="0"/>
              <a:cs typeface="Segoe UI Semibold" panose="020B0702040204020203" pitchFamily="34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2095500</xdr:colOff>
      <xdr:row>7</xdr:row>
      <xdr:rowOff>180974</xdr:rowOff>
    </xdr:from>
    <xdr:to>
      <xdr:col>3</xdr:col>
      <xdr:colOff>2559649</xdr:colOff>
      <xdr:row>8</xdr:row>
      <xdr:rowOff>170474</xdr:rowOff>
    </xdr:to>
    <xdr:sp macro="[0]!filtro_hoje_Clique" textlink="">
      <xdr:nvSpPr>
        <xdr:cNvPr id="3" name="filtro_hoj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115050" y="1038224"/>
          <a:ext cx="464149" cy="180000"/>
        </a:xfrm>
        <a:prstGeom prst="rect">
          <a:avLst/>
        </a:prstGeom>
        <a:solidFill>
          <a:srgbClr val="3F6BB3"/>
        </a:solidFill>
        <a:ln>
          <a:solidFill>
            <a:srgbClr val="3F6BB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Segoe UI Semibold" panose="020B0702040204020203" pitchFamily="34" charset="0"/>
            </a:rPr>
            <a:t>Hoje</a:t>
          </a:r>
        </a:p>
      </xdr:txBody>
    </xdr:sp>
    <xdr:clientData/>
  </xdr:twoCellAnchor>
  <xdr:twoCellAnchor editAs="absolute">
    <xdr:from>
      <xdr:col>3</xdr:col>
      <xdr:colOff>3286125</xdr:colOff>
      <xdr:row>7</xdr:row>
      <xdr:rowOff>180975</xdr:rowOff>
    </xdr:from>
    <xdr:to>
      <xdr:col>3</xdr:col>
      <xdr:colOff>3759799</xdr:colOff>
      <xdr:row>8</xdr:row>
      <xdr:rowOff>171449</xdr:rowOff>
    </xdr:to>
    <xdr:sp macro="[0]!Retângulo3_Clique" textlink="">
      <xdr:nvSpPr>
        <xdr:cNvPr id="4" name="filtro_mes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305675" y="1038225"/>
          <a:ext cx="473674" cy="180974"/>
        </a:xfrm>
        <a:prstGeom prst="rect">
          <a:avLst/>
        </a:prstGeom>
        <a:solidFill>
          <a:srgbClr val="3F6BB3"/>
        </a:solidFill>
        <a:ln>
          <a:solidFill>
            <a:srgbClr val="3F6BB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Segoe UI Semibold" panose="020B0702040204020203" pitchFamily="34" charset="0"/>
            </a:rPr>
            <a:t>Mês</a:t>
          </a:r>
        </a:p>
      </xdr:txBody>
    </xdr:sp>
    <xdr:clientData/>
  </xdr:twoCellAnchor>
  <xdr:twoCellAnchor>
    <xdr:from>
      <xdr:col>2</xdr:col>
      <xdr:colOff>971550</xdr:colOff>
      <xdr:row>7</xdr:row>
      <xdr:rowOff>180974</xdr:rowOff>
    </xdr:from>
    <xdr:to>
      <xdr:col>2</xdr:col>
      <xdr:colOff>1819276</xdr:colOff>
      <xdr:row>8</xdr:row>
      <xdr:rowOff>171449</xdr:rowOff>
    </xdr:to>
    <xdr:sp macro="[0]!Retângulo4_Clique" textlink="">
      <xdr:nvSpPr>
        <xdr:cNvPr id="5" name="Retângul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895475" y="1038224"/>
          <a:ext cx="847726" cy="180975"/>
        </a:xfrm>
        <a:prstGeom prst="rect">
          <a:avLst/>
        </a:prstGeom>
        <a:solidFill>
          <a:srgbClr val="3F6BB3"/>
        </a:solidFill>
        <a:ln>
          <a:solidFill>
            <a:srgbClr val="3F6BB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Segoe UI Semibold" panose="020B0702040204020203" pitchFamily="34" charset="0"/>
            </a:rPr>
            <a:t>Cronômetro</a:t>
          </a:r>
        </a:p>
      </xdr:txBody>
    </xdr:sp>
    <xdr:clientData/>
  </xdr:twoCellAnchor>
  <xdr:twoCellAnchor editAs="absolute">
    <xdr:from>
      <xdr:col>2</xdr:col>
      <xdr:colOff>1876425</xdr:colOff>
      <xdr:row>7</xdr:row>
      <xdr:rowOff>180975</xdr:rowOff>
    </xdr:from>
    <xdr:to>
      <xdr:col>2</xdr:col>
      <xdr:colOff>2452425</xdr:colOff>
      <xdr:row>8</xdr:row>
      <xdr:rowOff>171449</xdr:rowOff>
    </xdr:to>
    <xdr:sp macro="[0]!Retângulo9_Clique" textlink="">
      <xdr:nvSpPr>
        <xdr:cNvPr id="10" name="Retângul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2800350" y="1038225"/>
          <a:ext cx="576000" cy="180974"/>
        </a:xfrm>
        <a:prstGeom prst="rect">
          <a:avLst/>
        </a:prstGeom>
        <a:solidFill>
          <a:srgbClr val="E16162"/>
        </a:solidFill>
        <a:ln>
          <a:solidFill>
            <a:srgbClr val="E1616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Segoe UI Semibold" panose="020B0702040204020203" pitchFamily="34" charset="0"/>
            </a:rPr>
            <a:t>Excluir</a:t>
          </a:r>
        </a:p>
      </xdr:txBody>
    </xdr:sp>
    <xdr:clientData/>
  </xdr:twoCellAnchor>
  <xdr:oneCellAnchor>
    <xdr:from>
      <xdr:col>3</xdr:col>
      <xdr:colOff>2000251</xdr:colOff>
      <xdr:row>7</xdr:row>
      <xdr:rowOff>19049</xdr:rowOff>
    </xdr:from>
    <xdr:ext cx="545838" cy="152401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6019801" y="876299"/>
          <a:ext cx="545838" cy="1524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pt-BR" sz="800" b="1">
              <a:latin typeface="Arial" panose="020B0604020202020204" pitchFamily="34" charset="0"/>
              <a:cs typeface="Arial" panose="020B0604020202020204" pitchFamily="34" charset="0"/>
            </a:rPr>
            <a:t>Filtros</a:t>
          </a:r>
        </a:p>
      </xdr:txBody>
    </xdr:sp>
    <xdr:clientData/>
  </xdr:oneCellAnchor>
  <xdr:oneCellAnchor>
    <xdr:from>
      <xdr:col>0</xdr:col>
      <xdr:colOff>28575</xdr:colOff>
      <xdr:row>6</xdr:row>
      <xdr:rowOff>171449</xdr:rowOff>
    </xdr:from>
    <xdr:ext cx="1104900" cy="304801"/>
    <xdr:sp macro="" textlink="$J$2">
      <xdr:nvSpPr>
        <xdr:cNvPr id="15" name="CaixaDeText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28575" y="838199"/>
          <a:ext cx="1104900" cy="3048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fld id="{77A00161-18F7-44F1-AA49-EE22A239B118}" type="TxLink">
            <a:rPr lang="en-US" sz="2000" b="1" i="0" u="none" strike="noStrike">
              <a:solidFill>
                <a:sysClr val="windowText" lastClr="000000"/>
              </a:solidFill>
              <a:latin typeface="Calibri"/>
              <a:ea typeface="Segoe UI"/>
              <a:cs typeface="Segoe UI"/>
            </a:rPr>
            <a:pPr algn="ctr"/>
            <a:t>00:00</a:t>
          </a:fld>
          <a:endParaRPr lang="pt-BR" sz="20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9526</xdr:colOff>
      <xdr:row>6</xdr:row>
      <xdr:rowOff>0</xdr:rowOff>
    </xdr:from>
    <xdr:ext cx="845488" cy="245837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04776" y="666750"/>
          <a:ext cx="845488" cy="245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9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Estudei</a:t>
          </a:r>
          <a:r>
            <a:rPr lang="pt-BR" sz="900" b="1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hoje</a:t>
          </a:r>
          <a:endParaRPr lang="pt-BR" sz="900" b="1">
            <a:solidFill>
              <a:sysClr val="windowText" lastClr="00000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1</xdr:col>
      <xdr:colOff>476251</xdr:colOff>
      <xdr:row>7</xdr:row>
      <xdr:rowOff>180975</xdr:rowOff>
    </xdr:from>
    <xdr:ext cx="350865" cy="245837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571501" y="1038225"/>
          <a:ext cx="350865" cy="245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9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hrs</a:t>
          </a:r>
        </a:p>
      </xdr:txBody>
    </xdr:sp>
    <xdr:clientData/>
  </xdr:oneCellAnchor>
  <xdr:twoCellAnchor editAs="absolute">
    <xdr:from>
      <xdr:col>3</xdr:col>
      <xdr:colOff>2600324</xdr:colOff>
      <xdr:row>7</xdr:row>
      <xdr:rowOff>180974</xdr:rowOff>
    </xdr:from>
    <xdr:to>
      <xdr:col>3</xdr:col>
      <xdr:colOff>3248324</xdr:colOff>
      <xdr:row>8</xdr:row>
      <xdr:rowOff>170474</xdr:rowOff>
    </xdr:to>
    <xdr:sp macro="[0]!Horas_filtro_hoje_Clique" textlink="">
      <xdr:nvSpPr>
        <xdr:cNvPr id="18" name="filtro_hoje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6619874" y="1038224"/>
          <a:ext cx="648000" cy="180000"/>
        </a:xfrm>
        <a:prstGeom prst="rect">
          <a:avLst/>
        </a:prstGeom>
        <a:solidFill>
          <a:srgbClr val="3F6BB3"/>
        </a:solidFill>
        <a:ln>
          <a:solidFill>
            <a:srgbClr val="3F6BB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Segoe UI Semibold" panose="020B0702040204020203" pitchFamily="34" charset="0"/>
            </a:rPr>
            <a:t>Semana</a:t>
          </a:r>
        </a:p>
      </xdr:txBody>
    </xdr:sp>
    <xdr:clientData/>
  </xdr:twoCellAnchor>
  <xdr:twoCellAnchor editAs="absolute">
    <xdr:from>
      <xdr:col>3</xdr:col>
      <xdr:colOff>3800475</xdr:colOff>
      <xdr:row>7</xdr:row>
      <xdr:rowOff>180975</xdr:rowOff>
    </xdr:from>
    <xdr:to>
      <xdr:col>4</xdr:col>
      <xdr:colOff>648150</xdr:colOff>
      <xdr:row>8</xdr:row>
      <xdr:rowOff>171449</xdr:rowOff>
    </xdr:to>
    <xdr:sp macro="[0]!filtro_mes_Clique" textlink="">
      <xdr:nvSpPr>
        <xdr:cNvPr id="19" name="filtro_mes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820025" y="1038225"/>
          <a:ext cx="972000" cy="180974"/>
        </a:xfrm>
        <a:prstGeom prst="rect">
          <a:avLst/>
        </a:prstGeom>
        <a:solidFill>
          <a:srgbClr val="E16162"/>
        </a:solidFill>
        <a:ln>
          <a:solidFill>
            <a:srgbClr val="E1616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+mn-lt"/>
              <a:ea typeface="Verdana" panose="020B0604030504040204" pitchFamily="34" charset="0"/>
              <a:cs typeface="Segoe UI Semibold" panose="020B0702040204020203" pitchFamily="34" charset="0"/>
            </a:rPr>
            <a:t>Limpar filtros</a:t>
          </a:r>
        </a:p>
      </xdr:txBody>
    </xdr:sp>
    <xdr:clientData/>
  </xdr:twoCellAnchor>
  <xdr:oneCellAnchor>
    <xdr:from>
      <xdr:col>2</xdr:col>
      <xdr:colOff>9526</xdr:colOff>
      <xdr:row>5</xdr:row>
      <xdr:rowOff>0</xdr:rowOff>
    </xdr:from>
    <xdr:ext cx="946926" cy="245837"/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30C7852A-DA20-447D-90DA-6F44CF1BDF6F}"/>
            </a:ext>
          </a:extLst>
        </xdr:cNvPr>
        <xdr:cNvSpPr txBox="1"/>
      </xdr:nvSpPr>
      <xdr:spPr>
        <a:xfrm>
          <a:off x="933451" y="657225"/>
          <a:ext cx="946926" cy="245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9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Nessa</a:t>
          </a:r>
          <a:r>
            <a:rPr lang="pt-BR" sz="900" b="1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sem</a:t>
          </a:r>
          <a:r>
            <a:rPr lang="pt-BR" sz="9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ana</a:t>
          </a:r>
        </a:p>
      </xdr:txBody>
    </xdr:sp>
    <xdr:clientData/>
  </xdr:oneCellAnchor>
  <xdr:oneCellAnchor>
    <xdr:from>
      <xdr:col>2</xdr:col>
      <xdr:colOff>0</xdr:colOff>
      <xdr:row>6</xdr:row>
      <xdr:rowOff>171449</xdr:rowOff>
    </xdr:from>
    <xdr:ext cx="1133475" cy="304801"/>
    <xdr:sp macro="" textlink="$J$3">
      <xdr:nvSpPr>
        <xdr:cNvPr id="21" name="CaixaDeTexto 20">
          <a:extLst>
            <a:ext uri="{FF2B5EF4-FFF2-40B4-BE49-F238E27FC236}">
              <a16:creationId xmlns:a16="http://schemas.microsoft.com/office/drawing/2014/main" id="{A3EC8924-1B17-4DBF-AFC1-A7DF872C5869}"/>
            </a:ext>
          </a:extLst>
        </xdr:cNvPr>
        <xdr:cNvSpPr txBox="1"/>
      </xdr:nvSpPr>
      <xdr:spPr>
        <a:xfrm>
          <a:off x="923925" y="838199"/>
          <a:ext cx="1133475" cy="3048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80AC4150-0103-421D-8C6A-109E85A65FE7}" type="TxLink">
            <a:rPr lang="en-US" sz="2000" b="1" i="0" u="none" strike="noStrike">
              <a:solidFill>
                <a:sysClr val="windowText" lastClr="000000"/>
              </a:solidFill>
              <a:latin typeface="Calibri"/>
              <a:ea typeface="Segoe UI"/>
              <a:cs typeface="Segoe UI"/>
            </a:rPr>
            <a:pPr marL="0" indent="0" algn="ctr"/>
            <a:t>00:00</a:t>
          </a:fld>
          <a:endParaRPr lang="pt-BR" sz="2000" b="1" i="0" u="none" strike="noStrike">
            <a:solidFill>
              <a:sysClr val="windowText" lastClr="000000"/>
            </a:solidFill>
            <a:latin typeface="Calibri"/>
            <a:ea typeface="Segoe UI"/>
            <a:cs typeface="Segoe UI"/>
          </a:endParaRPr>
        </a:p>
      </xdr:txBody>
    </xdr:sp>
    <xdr:clientData/>
  </xdr:oneCellAnchor>
  <xdr:oneCellAnchor>
    <xdr:from>
      <xdr:col>2</xdr:col>
      <xdr:colOff>600076</xdr:colOff>
      <xdr:row>8</xdr:row>
      <xdr:rowOff>0</xdr:rowOff>
    </xdr:from>
    <xdr:ext cx="350865" cy="245837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163B606E-C74A-49AA-80AB-C70D31975196}"/>
            </a:ext>
          </a:extLst>
        </xdr:cNvPr>
        <xdr:cNvSpPr txBox="1"/>
      </xdr:nvSpPr>
      <xdr:spPr>
        <a:xfrm>
          <a:off x="1524001" y="1047750"/>
          <a:ext cx="350865" cy="245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9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hrs</a:t>
          </a:r>
        </a:p>
      </xdr:txBody>
    </xdr:sp>
    <xdr:clientData/>
  </xdr:oneCellAnchor>
  <xdr:twoCellAnchor>
    <xdr:from>
      <xdr:col>1</xdr:col>
      <xdr:colOff>19050</xdr:colOff>
      <xdr:row>1</xdr:row>
      <xdr:rowOff>38100</xdr:rowOff>
    </xdr:from>
    <xdr:to>
      <xdr:col>2</xdr:col>
      <xdr:colOff>1007285</xdr:colOff>
      <xdr:row>2</xdr:row>
      <xdr:rowOff>178716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05C515F2-7CC0-4A50-BD9F-0806CDDEC4DE}"/>
            </a:ext>
          </a:extLst>
        </xdr:cNvPr>
        <xdr:cNvGrpSpPr/>
      </xdr:nvGrpSpPr>
      <xdr:grpSpPr>
        <a:xfrm>
          <a:off x="114300" y="228600"/>
          <a:ext cx="1816910" cy="331116"/>
          <a:chOff x="114300" y="228600"/>
          <a:chExt cx="1816910" cy="331116"/>
        </a:xfrm>
      </xdr:grpSpPr>
      <xdr:pic>
        <xdr:nvPicPr>
          <xdr:cNvPr id="30" name="Imagem 29">
            <a:extLst>
              <a:ext uri="{FF2B5EF4-FFF2-40B4-BE49-F238E27FC236}">
                <a16:creationId xmlns:a16="http://schemas.microsoft.com/office/drawing/2014/main" id="{B368243F-1659-440E-A100-5285843350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247650"/>
            <a:ext cx="304800" cy="304800"/>
          </a:xfrm>
          <a:prstGeom prst="rect">
            <a:avLst/>
          </a:prstGeom>
        </xdr:spPr>
      </xdr:pic>
      <xdr:sp macro="" textlink="">
        <xdr:nvSpPr>
          <xdr:cNvPr id="31" name="CaixaDeTexto 30">
            <a:extLst>
              <a:ext uri="{FF2B5EF4-FFF2-40B4-BE49-F238E27FC236}">
                <a16:creationId xmlns:a16="http://schemas.microsoft.com/office/drawing/2014/main" id="{C63451C0-1874-43BE-8DE5-B5C11EA8F2E1}"/>
              </a:ext>
            </a:extLst>
          </xdr:cNvPr>
          <xdr:cNvSpPr txBox="1"/>
        </xdr:nvSpPr>
        <xdr:spPr>
          <a:xfrm>
            <a:off x="409575" y="228600"/>
            <a:ext cx="1521635" cy="3311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400">
                <a:latin typeface="Segoe UI Semibold" panose="020B0702040204020203" pitchFamily="34" charset="0"/>
                <a:cs typeface="Segoe UI Semibold" panose="020B0702040204020203" pitchFamily="34" charset="0"/>
              </a:rPr>
              <a:t>Horas</a:t>
            </a:r>
            <a:r>
              <a:rPr lang="pt-BR" sz="1400" baseline="0">
                <a:latin typeface="Segoe UI Semibold" panose="020B0702040204020203" pitchFamily="34" charset="0"/>
                <a:cs typeface="Segoe UI Semibold" panose="020B0702040204020203" pitchFamily="34" charset="0"/>
              </a:rPr>
              <a:t> de estudo</a:t>
            </a:r>
            <a:endParaRPr lang="pt-BR" sz="1400">
              <a:latin typeface="Segoe UI Semibold" panose="020B0702040204020203" pitchFamily="34" charset="0"/>
              <a:cs typeface="Segoe UI Semibold" panose="020B0702040204020203" pitchFamily="34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2568086</xdr:colOff>
      <xdr:row>5</xdr:row>
      <xdr:rowOff>128954</xdr:rowOff>
    </xdr:from>
    <xdr:to>
      <xdr:col>3</xdr:col>
      <xdr:colOff>3248025</xdr:colOff>
      <xdr:row>5</xdr:row>
      <xdr:rowOff>309929</xdr:rowOff>
    </xdr:to>
    <xdr:sp macro="" textlink="">
      <xdr:nvSpPr>
        <xdr:cNvPr id="2" name="Retângulo Arredondad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099663" y="817685"/>
          <a:ext cx="679939" cy="180975"/>
        </a:xfrm>
        <a:prstGeom prst="roundRect">
          <a:avLst>
            <a:gd name="adj" fmla="val 29757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ysClr val="windowText" lastClr="000000"/>
              </a:solidFill>
              <a:latin typeface="+mn-lt"/>
              <a:ea typeface="Verdana" panose="020B0604030504040204" pitchFamily="34" charset="0"/>
              <a:cs typeface="Segoe UI Semibold" panose="020B0702040204020203" pitchFamily="34" charset="0"/>
            </a:rPr>
            <a:t>Gráficos</a:t>
          </a:r>
        </a:p>
      </xdr:txBody>
    </xdr:sp>
    <xdr:clientData/>
  </xdr:twoCellAnchor>
  <xdr:oneCellAnchor>
    <xdr:from>
      <xdr:col>1</xdr:col>
      <xdr:colOff>9526</xdr:colOff>
      <xdr:row>3</xdr:row>
      <xdr:rowOff>47624</xdr:rowOff>
    </xdr:from>
    <xdr:ext cx="1552574" cy="342901"/>
    <xdr:sp macro="" textlink="$I$6">
      <xdr:nvSpPr>
        <xdr:cNvPr id="6" name="CaixaDeTexto 5">
          <a:extLst>
            <a:ext uri="{FF2B5EF4-FFF2-40B4-BE49-F238E27FC236}">
              <a16:creationId xmlns:a16="http://schemas.microsoft.com/office/drawing/2014/main" id="{151FF18C-DBAD-4537-9F05-312B4E485487}"/>
            </a:ext>
          </a:extLst>
        </xdr:cNvPr>
        <xdr:cNvSpPr txBox="1"/>
      </xdr:nvSpPr>
      <xdr:spPr>
        <a:xfrm>
          <a:off x="104776" y="638174"/>
          <a:ext cx="1552574" cy="342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fld id="{D1FECD59-13BA-42EF-BD9F-A36CF6C48CD7}" type="TxLink">
            <a:rPr lang="en-US" sz="1800" b="1" i="0" u="none" strike="noStrike">
              <a:solidFill>
                <a:sysClr val="windowText" lastClr="000000"/>
              </a:solidFill>
              <a:latin typeface="Calibri"/>
              <a:ea typeface="Segoe UI"/>
              <a:cs typeface="Segoe UI"/>
            </a:rPr>
            <a:pPr algn="l"/>
            <a:t>74</a:t>
          </a:fld>
          <a:endParaRPr lang="pt-BR" sz="1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0</xdr:colOff>
      <xdr:row>5</xdr:row>
      <xdr:rowOff>114300</xdr:rowOff>
    </xdr:from>
    <xdr:ext cx="1038225" cy="228845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139DCE21-69A6-4861-AFAC-0083CD044493}"/>
            </a:ext>
          </a:extLst>
        </xdr:cNvPr>
        <xdr:cNvSpPr txBox="1"/>
      </xdr:nvSpPr>
      <xdr:spPr>
        <a:xfrm>
          <a:off x="95250" y="800100"/>
          <a:ext cx="1038225" cy="228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Questões  </a:t>
          </a:r>
        </a:p>
      </xdr:txBody>
    </xdr:sp>
    <xdr:clientData/>
  </xdr:oneCellAnchor>
  <xdr:oneCellAnchor>
    <xdr:from>
      <xdr:col>2</xdr:col>
      <xdr:colOff>142875</xdr:colOff>
      <xdr:row>3</xdr:row>
      <xdr:rowOff>47624</xdr:rowOff>
    </xdr:from>
    <xdr:ext cx="1581150" cy="342901"/>
    <xdr:sp macro="" textlink="$I$7">
      <xdr:nvSpPr>
        <xdr:cNvPr id="14" name="CaixaDeTexto 13">
          <a:extLst>
            <a:ext uri="{FF2B5EF4-FFF2-40B4-BE49-F238E27FC236}">
              <a16:creationId xmlns:a16="http://schemas.microsoft.com/office/drawing/2014/main" id="{A0C10991-328A-442C-80DE-4AED9E4C104F}"/>
            </a:ext>
          </a:extLst>
        </xdr:cNvPr>
        <xdr:cNvSpPr txBox="1"/>
      </xdr:nvSpPr>
      <xdr:spPr>
        <a:xfrm>
          <a:off x="914400" y="571499"/>
          <a:ext cx="1581150" cy="342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fld id="{FB2926ED-1D7F-491B-B2A4-00969FDE63B8}" type="TxLink">
            <a:rPr lang="en-US" sz="1800" b="1" i="0" u="none" strike="noStrike">
              <a:solidFill>
                <a:sysClr val="windowText" lastClr="000000"/>
              </a:solidFill>
              <a:latin typeface="Calibri"/>
              <a:ea typeface="Segoe UI"/>
              <a:cs typeface="Segoe UI"/>
            </a:rPr>
            <a:pPr algn="l"/>
            <a:t>54</a:t>
          </a:fld>
          <a:endParaRPr lang="pt-BR" sz="1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</xdr:col>
      <xdr:colOff>148457</xdr:colOff>
      <xdr:row>5</xdr:row>
      <xdr:rowOff>114300</xdr:rowOff>
    </xdr:from>
    <xdr:ext cx="550215" cy="228845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A053068D-2D45-4DB3-8188-BF1F2AF79BE7}"/>
            </a:ext>
          </a:extLst>
        </xdr:cNvPr>
        <xdr:cNvSpPr txBox="1"/>
      </xdr:nvSpPr>
      <xdr:spPr>
        <a:xfrm>
          <a:off x="919982" y="800100"/>
          <a:ext cx="550215" cy="228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r"/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Acertos</a:t>
          </a:r>
        </a:p>
      </xdr:txBody>
    </xdr:sp>
    <xdr:clientData/>
  </xdr:oneCellAnchor>
  <xdr:oneCellAnchor>
    <xdr:from>
      <xdr:col>2</xdr:col>
      <xdr:colOff>933451</xdr:colOff>
      <xdr:row>3</xdr:row>
      <xdr:rowOff>47624</xdr:rowOff>
    </xdr:from>
    <xdr:ext cx="1771650" cy="342901"/>
    <xdr:sp macro="" textlink="$J$7">
      <xdr:nvSpPr>
        <xdr:cNvPr id="16" name="CaixaDeTexto 15">
          <a:extLst>
            <a:ext uri="{FF2B5EF4-FFF2-40B4-BE49-F238E27FC236}">
              <a16:creationId xmlns:a16="http://schemas.microsoft.com/office/drawing/2014/main" id="{914ACE59-8176-4574-B76A-1C151CD7B3B4}"/>
            </a:ext>
          </a:extLst>
        </xdr:cNvPr>
        <xdr:cNvSpPr txBox="1"/>
      </xdr:nvSpPr>
      <xdr:spPr>
        <a:xfrm>
          <a:off x="1704976" y="571499"/>
          <a:ext cx="1771650" cy="3429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fld id="{B21A067C-3185-482C-892A-DE31E221A309}" type="TxLink">
            <a:rPr lang="en-US" sz="1800" b="1" i="0" u="none" strike="noStrike">
              <a:solidFill>
                <a:srgbClr val="FF0000"/>
              </a:solidFill>
              <a:latin typeface="Calibri"/>
              <a:ea typeface="Segoe UI"/>
              <a:cs typeface="Segoe UI"/>
            </a:rPr>
            <a:pPr algn="l"/>
            <a:t>20</a:t>
          </a:fld>
          <a:endParaRPr lang="pt-BR" sz="18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937279</xdr:colOff>
      <xdr:row>5</xdr:row>
      <xdr:rowOff>114300</xdr:rowOff>
    </xdr:from>
    <xdr:ext cx="428835" cy="228845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5D6805ED-5835-46DE-B7C0-15280F1742C9}"/>
            </a:ext>
          </a:extLst>
        </xdr:cNvPr>
        <xdr:cNvSpPr txBox="1"/>
      </xdr:nvSpPr>
      <xdr:spPr>
        <a:xfrm>
          <a:off x="1708804" y="800100"/>
          <a:ext cx="428835" cy="2288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r"/>
          <a:r>
            <a:rPr lang="pt-BR" sz="800" b="1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Erros</a:t>
          </a:r>
        </a:p>
      </xdr:txBody>
    </xdr:sp>
    <xdr:clientData/>
  </xdr:oneCellAnchor>
  <xdr:twoCellAnchor>
    <xdr:from>
      <xdr:col>1</xdr:col>
      <xdr:colOff>19050</xdr:colOff>
      <xdr:row>1</xdr:row>
      <xdr:rowOff>37422</xdr:rowOff>
    </xdr:from>
    <xdr:to>
      <xdr:col>2</xdr:col>
      <xdr:colOff>1440851</xdr:colOff>
      <xdr:row>3</xdr:row>
      <xdr:rowOff>8847</xdr:rowOff>
    </xdr:to>
    <xdr:grpSp>
      <xdr:nvGrpSpPr>
        <xdr:cNvPr id="22" name="Agrupar 21">
          <a:extLst>
            <a:ext uri="{FF2B5EF4-FFF2-40B4-BE49-F238E27FC236}">
              <a16:creationId xmlns:a16="http://schemas.microsoft.com/office/drawing/2014/main" id="{38452BE5-C80A-46FA-80FF-6BA7D1FCFBFE}"/>
            </a:ext>
          </a:extLst>
        </xdr:cNvPr>
        <xdr:cNvGrpSpPr/>
      </xdr:nvGrpSpPr>
      <xdr:grpSpPr>
        <a:xfrm>
          <a:off x="114300" y="227922"/>
          <a:ext cx="2098076" cy="304800"/>
          <a:chOff x="114300" y="227834"/>
          <a:chExt cx="2098076" cy="344432"/>
        </a:xfrm>
      </xdr:grpSpPr>
      <xdr:pic>
        <xdr:nvPicPr>
          <xdr:cNvPr id="23" name="Imagem 22">
            <a:extLst>
              <a:ext uri="{FF2B5EF4-FFF2-40B4-BE49-F238E27FC236}">
                <a16:creationId xmlns:a16="http://schemas.microsoft.com/office/drawing/2014/main" id="{BA370C19-3B7F-4ADE-9A26-D2C801AF59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227834"/>
            <a:ext cx="304800" cy="344432"/>
          </a:xfrm>
          <a:prstGeom prst="rect">
            <a:avLst/>
          </a:prstGeom>
        </xdr:spPr>
      </xdr:pic>
      <xdr:sp macro="" textlink="">
        <xdr:nvSpPr>
          <xdr:cNvPr id="24" name="CaixaDeTexto 23">
            <a:extLst>
              <a:ext uri="{FF2B5EF4-FFF2-40B4-BE49-F238E27FC236}">
                <a16:creationId xmlns:a16="http://schemas.microsoft.com/office/drawing/2014/main" id="{DA095097-CEB6-48AD-9CA5-4C90A83DD4F0}"/>
              </a:ext>
            </a:extLst>
          </xdr:cNvPr>
          <xdr:cNvSpPr txBox="1"/>
        </xdr:nvSpPr>
        <xdr:spPr>
          <a:xfrm>
            <a:off x="409575" y="228600"/>
            <a:ext cx="1802801" cy="3311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400">
                <a:latin typeface="Segoe UI Semibold" panose="020B0702040204020203" pitchFamily="34" charset="0"/>
                <a:cs typeface="Segoe UI Semibold" panose="020B0702040204020203" pitchFamily="34" charset="0"/>
              </a:rPr>
              <a:t>Questões resolvidas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1</xdr:row>
      <xdr:rowOff>171450</xdr:rowOff>
    </xdr:from>
    <xdr:to>
      <xdr:col>1</xdr:col>
      <xdr:colOff>2499214</xdr:colOff>
      <xdr:row>3</xdr:row>
      <xdr:rowOff>28575</xdr:rowOff>
    </xdr:to>
    <xdr:sp macro="" textlink="">
      <xdr:nvSpPr>
        <xdr:cNvPr id="4" name="Retângulo Arredondado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00D439-0BBF-452B-B7B2-D6783E682125}"/>
            </a:ext>
          </a:extLst>
        </xdr:cNvPr>
        <xdr:cNvSpPr/>
      </xdr:nvSpPr>
      <xdr:spPr>
        <a:xfrm>
          <a:off x="1914525" y="361950"/>
          <a:ext cx="679939" cy="180975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ysClr val="windowText" lastClr="000000"/>
              </a:solidFill>
              <a:latin typeface="+mn-lt"/>
              <a:ea typeface="Verdana" panose="020B0604030504040204" pitchFamily="34" charset="0"/>
              <a:cs typeface="Segoe UI Semibold" panose="020B0702040204020203" pitchFamily="34" charset="0"/>
            </a:rPr>
            <a:t>Gráficos</a:t>
          </a:r>
        </a:p>
      </xdr:txBody>
    </xdr:sp>
    <xdr:clientData/>
  </xdr:twoCellAnchor>
  <xdr:twoCellAnchor>
    <xdr:from>
      <xdr:col>1</xdr:col>
      <xdr:colOff>19050</xdr:colOff>
      <xdr:row>1</xdr:row>
      <xdr:rowOff>38100</xdr:rowOff>
    </xdr:from>
    <xdr:to>
      <xdr:col>1</xdr:col>
      <xdr:colOff>1340760</xdr:colOff>
      <xdr:row>3</xdr:row>
      <xdr:rowOff>45366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E3A8AFC1-3EAF-4802-8D47-DB4290A6AD5E}"/>
            </a:ext>
          </a:extLst>
        </xdr:cNvPr>
        <xdr:cNvGrpSpPr/>
      </xdr:nvGrpSpPr>
      <xdr:grpSpPr>
        <a:xfrm>
          <a:off x="114300" y="228600"/>
          <a:ext cx="1321710" cy="331116"/>
          <a:chOff x="114300" y="228600"/>
          <a:chExt cx="1321710" cy="331116"/>
        </a:xfrm>
      </xdr:grpSpPr>
      <xdr:pic>
        <xdr:nvPicPr>
          <xdr:cNvPr id="6" name="Imagem 5">
            <a:extLst>
              <a:ext uri="{FF2B5EF4-FFF2-40B4-BE49-F238E27FC236}">
                <a16:creationId xmlns:a16="http://schemas.microsoft.com/office/drawing/2014/main" id="{E00DF6FB-01EE-4479-86C0-C57C3E2E0F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247650"/>
            <a:ext cx="304800" cy="304800"/>
          </a:xfrm>
          <a:prstGeom prst="rect">
            <a:avLst/>
          </a:prstGeom>
        </xdr:spPr>
      </xdr:pic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A1A3CC7D-FE60-45DA-87C7-74E7838A7C61}"/>
              </a:ext>
            </a:extLst>
          </xdr:cNvPr>
          <xdr:cNvSpPr txBox="1"/>
        </xdr:nvSpPr>
        <xdr:spPr>
          <a:xfrm>
            <a:off x="409575" y="228600"/>
            <a:ext cx="1026435" cy="3311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400">
                <a:latin typeface="Segoe UI Semibold" panose="020B0702040204020203" pitchFamily="34" charset="0"/>
                <a:cs typeface="Segoe UI Semibold" panose="020B0702040204020203" pitchFamily="34" charset="0"/>
              </a:rPr>
              <a:t>Simulados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3</xdr:col>
      <xdr:colOff>150087</xdr:colOff>
      <xdr:row>2</xdr:row>
      <xdr:rowOff>178716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1F714709-D57F-46DC-92F4-5C13EA3CBDE3}"/>
            </a:ext>
          </a:extLst>
        </xdr:cNvPr>
        <xdr:cNvGrpSpPr/>
      </xdr:nvGrpSpPr>
      <xdr:grpSpPr>
        <a:xfrm>
          <a:off x="114300" y="228600"/>
          <a:ext cx="1369287" cy="331116"/>
          <a:chOff x="114300" y="228600"/>
          <a:chExt cx="1369287" cy="331116"/>
        </a:xfrm>
      </xdr:grpSpPr>
      <xdr:pic>
        <xdr:nvPicPr>
          <xdr:cNvPr id="4" name="Imagem 3">
            <a:extLst>
              <a:ext uri="{FF2B5EF4-FFF2-40B4-BE49-F238E27FC236}">
                <a16:creationId xmlns:a16="http://schemas.microsoft.com/office/drawing/2014/main" id="{245DC77F-EC15-4B5B-8A30-80A5D320824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0" y="247650"/>
            <a:ext cx="304800" cy="304800"/>
          </a:xfrm>
          <a:prstGeom prst="rect">
            <a:avLst/>
          </a:prstGeom>
        </xdr:spPr>
      </xdr:pic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74EEFAF7-B68B-486D-942A-D92D341DE7CF}"/>
              </a:ext>
            </a:extLst>
          </xdr:cNvPr>
          <xdr:cNvSpPr txBox="1"/>
        </xdr:nvSpPr>
        <xdr:spPr>
          <a:xfrm>
            <a:off x="409575" y="228600"/>
            <a:ext cx="1074012" cy="33111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pt-BR" sz="1400">
                <a:latin typeface="Segoe UI Semibold" panose="020B0702040204020203" pitchFamily="34" charset="0"/>
                <a:cs typeface="Segoe UI Semibold" panose="020B0702040204020203" pitchFamily="34" charset="0"/>
              </a:rPr>
              <a:t>Videoaulas</a:t>
            </a:r>
          </a:p>
        </xdr:txBody>
      </xdr:sp>
    </xdr:grpSp>
    <xdr:clientData/>
  </xdr:twoCellAnchor>
  <xdr:oneCellAnchor>
    <xdr:from>
      <xdr:col>21</xdr:col>
      <xdr:colOff>419100</xdr:colOff>
      <xdr:row>5</xdr:row>
      <xdr:rowOff>57150</xdr:rowOff>
    </xdr:from>
    <xdr:ext cx="1133475" cy="468013"/>
    <xdr:sp macro="" textlink="$Z$7">
      <xdr:nvSpPr>
        <xdr:cNvPr id="6" name="CaixaDeTexto 5">
          <a:extLst>
            <a:ext uri="{FF2B5EF4-FFF2-40B4-BE49-F238E27FC236}">
              <a16:creationId xmlns:a16="http://schemas.microsoft.com/office/drawing/2014/main" id="{63CA86FE-F725-425C-A61C-B0D9D76F8DC7}"/>
            </a:ext>
          </a:extLst>
        </xdr:cNvPr>
        <xdr:cNvSpPr txBox="1"/>
      </xdr:nvSpPr>
      <xdr:spPr>
        <a:xfrm>
          <a:off x="9467850" y="990600"/>
          <a:ext cx="1133475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1F32F0CF-C59B-4AC6-813E-B2D4A3642F31}" type="TxLink">
            <a:rPr lang="en-US" sz="2400" b="1" i="0" u="none" strike="noStrike">
              <a:solidFill>
                <a:srgbClr val="000000"/>
              </a:solidFill>
              <a:latin typeface="Calibri"/>
              <a:ea typeface="Segoe UI"/>
              <a:cs typeface="Segoe UI"/>
            </a:rPr>
            <a:pPr marL="0" indent="0" algn="l"/>
            <a:t>36</a:t>
          </a:fld>
          <a:endParaRPr lang="pt-BR" sz="4400" b="1" i="0" u="none" strike="noStrike">
            <a:solidFill>
              <a:sysClr val="windowText" lastClr="000000"/>
            </a:solidFill>
            <a:latin typeface="Calibri"/>
            <a:ea typeface="Segoe UI"/>
            <a:cs typeface="Segoe UI"/>
          </a:endParaRPr>
        </a:p>
      </xdr:txBody>
    </xdr:sp>
    <xdr:clientData/>
  </xdr:oneCellAnchor>
  <xdr:oneCellAnchor>
    <xdr:from>
      <xdr:col>21</xdr:col>
      <xdr:colOff>419101</xdr:colOff>
      <xdr:row>3</xdr:row>
      <xdr:rowOff>209550</xdr:rowOff>
    </xdr:from>
    <xdr:ext cx="1237839" cy="245837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D5A3F603-CB70-4E0E-ACA2-C64EA13294C2}"/>
            </a:ext>
          </a:extLst>
        </xdr:cNvPr>
        <xdr:cNvSpPr txBox="1"/>
      </xdr:nvSpPr>
      <xdr:spPr>
        <a:xfrm>
          <a:off x="9467851" y="866775"/>
          <a:ext cx="1237839" cy="245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90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Total de videoaulas</a:t>
          </a:r>
        </a:p>
      </xdr:txBody>
    </xdr:sp>
    <xdr:clientData/>
  </xdr:oneCellAnchor>
  <xdr:oneCellAnchor>
    <xdr:from>
      <xdr:col>21</xdr:col>
      <xdr:colOff>419100</xdr:colOff>
      <xdr:row>8</xdr:row>
      <xdr:rowOff>38100</xdr:rowOff>
    </xdr:from>
    <xdr:ext cx="1133475" cy="468013"/>
    <xdr:sp macro="" textlink="$Z$8">
      <xdr:nvSpPr>
        <xdr:cNvPr id="8" name="CaixaDeTexto 7">
          <a:extLst>
            <a:ext uri="{FF2B5EF4-FFF2-40B4-BE49-F238E27FC236}">
              <a16:creationId xmlns:a16="http://schemas.microsoft.com/office/drawing/2014/main" id="{CF9D55F1-C2DB-4ECA-A443-1CB33330C380}"/>
            </a:ext>
          </a:extLst>
        </xdr:cNvPr>
        <xdr:cNvSpPr txBox="1"/>
      </xdr:nvSpPr>
      <xdr:spPr>
        <a:xfrm>
          <a:off x="9467850" y="1562100"/>
          <a:ext cx="1133475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319F7E91-440B-4A15-94B6-CAA2486E5BDE}" type="TxLink">
            <a:rPr lang="en-US" sz="2400" b="1" i="0" u="none" strike="noStrike">
              <a:solidFill>
                <a:srgbClr val="000000"/>
              </a:solidFill>
              <a:latin typeface="Calibri"/>
              <a:ea typeface="Segoe UI"/>
              <a:cs typeface="Segoe UI"/>
            </a:rPr>
            <a:pPr marL="0" indent="0" algn="l"/>
            <a:t>9</a:t>
          </a:fld>
          <a:endParaRPr lang="pt-BR" sz="8000" b="1" i="0" u="none" strike="noStrike">
            <a:solidFill>
              <a:sysClr val="windowText" lastClr="000000"/>
            </a:solidFill>
            <a:latin typeface="Calibri"/>
            <a:ea typeface="Segoe UI"/>
            <a:cs typeface="Segoe UI"/>
          </a:endParaRPr>
        </a:p>
      </xdr:txBody>
    </xdr:sp>
    <xdr:clientData/>
  </xdr:oneCellAnchor>
  <xdr:oneCellAnchor>
    <xdr:from>
      <xdr:col>21</xdr:col>
      <xdr:colOff>419101</xdr:colOff>
      <xdr:row>7</xdr:row>
      <xdr:rowOff>95250</xdr:rowOff>
    </xdr:from>
    <xdr:ext cx="713080" cy="245837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6548DF4-12D6-4FAB-9029-7991EC7BB018}"/>
            </a:ext>
          </a:extLst>
        </xdr:cNvPr>
        <xdr:cNvSpPr txBox="1"/>
      </xdr:nvSpPr>
      <xdr:spPr>
        <a:xfrm>
          <a:off x="9467851" y="1438275"/>
          <a:ext cx="713080" cy="245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90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Assistidas</a:t>
          </a:r>
        </a:p>
      </xdr:txBody>
    </xdr:sp>
    <xdr:clientData/>
  </xdr:oneCellAnchor>
  <xdr:oneCellAnchor>
    <xdr:from>
      <xdr:col>21</xdr:col>
      <xdr:colOff>419100</xdr:colOff>
      <xdr:row>11</xdr:row>
      <xdr:rowOff>85725</xdr:rowOff>
    </xdr:from>
    <xdr:ext cx="1133475" cy="468013"/>
    <xdr:sp macro="" textlink="$Z$9">
      <xdr:nvSpPr>
        <xdr:cNvPr id="10" name="CaixaDeTexto 9">
          <a:extLst>
            <a:ext uri="{FF2B5EF4-FFF2-40B4-BE49-F238E27FC236}">
              <a16:creationId xmlns:a16="http://schemas.microsoft.com/office/drawing/2014/main" id="{66CF7305-8083-4542-AF05-D87AC1205BCC}"/>
            </a:ext>
          </a:extLst>
        </xdr:cNvPr>
        <xdr:cNvSpPr txBox="1"/>
      </xdr:nvSpPr>
      <xdr:spPr>
        <a:xfrm>
          <a:off x="9467850" y="2152650"/>
          <a:ext cx="1133475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 algn="l"/>
          <a:fld id="{F249BC4C-1B0E-40EC-872F-E9FA34856DDC}" type="TxLink">
            <a:rPr lang="en-US" sz="2400" b="1" i="0" u="none" strike="noStrike">
              <a:solidFill>
                <a:srgbClr val="000000"/>
              </a:solidFill>
              <a:latin typeface="Calibri"/>
              <a:ea typeface="Segoe UI"/>
              <a:cs typeface="Segoe UI"/>
            </a:rPr>
            <a:pPr marL="0" indent="0" algn="l"/>
            <a:t>27</a:t>
          </a:fld>
          <a:endParaRPr lang="pt-BR" sz="19900" b="1" i="0" u="none" strike="noStrike">
            <a:solidFill>
              <a:sysClr val="windowText" lastClr="000000"/>
            </a:solidFill>
            <a:latin typeface="Calibri"/>
            <a:ea typeface="Segoe UI"/>
            <a:cs typeface="Segoe UI"/>
          </a:endParaRPr>
        </a:p>
      </xdr:txBody>
    </xdr:sp>
    <xdr:clientData/>
  </xdr:oneCellAnchor>
  <xdr:oneCellAnchor>
    <xdr:from>
      <xdr:col>21</xdr:col>
      <xdr:colOff>419101</xdr:colOff>
      <xdr:row>10</xdr:row>
      <xdr:rowOff>142875</xdr:rowOff>
    </xdr:from>
    <xdr:ext cx="949747" cy="245837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1407F8DB-A53C-4CC4-A3A2-DDE19926B56C}"/>
            </a:ext>
          </a:extLst>
        </xdr:cNvPr>
        <xdr:cNvSpPr txBox="1"/>
      </xdr:nvSpPr>
      <xdr:spPr>
        <a:xfrm>
          <a:off x="9467851" y="2028825"/>
          <a:ext cx="949747" cy="2458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900" b="1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Não</a:t>
          </a:r>
          <a:r>
            <a:rPr lang="pt-BR" sz="900" b="1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assistidas</a:t>
          </a:r>
          <a:endParaRPr lang="pt-BR" sz="900" b="1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6C35406-62B2-4233-AFF1-C242050B757F}" name="Tabela2" displayName="Tabela2" ref="B11:E14" totalsRowShown="0" headerRowDxfId="80" dataDxfId="79" tableBorderDxfId="78">
  <autoFilter ref="B11:E14" xr:uid="{78A19678-72C9-42F0-B24C-F8384171DB3B}"/>
  <sortState ref="B12:E14">
    <sortCondition ref="B11:B14"/>
  </sortState>
  <tableColumns count="4">
    <tableColumn id="2" xr3:uid="{68E0050A-E301-428B-8502-E8343DAE504E}" name="Data" dataDxfId="77"/>
    <tableColumn id="3" xr3:uid="{1679822E-823B-4B6D-9A2A-9DA543705628}" name="Matéria" dataDxfId="76"/>
    <tableColumn id="4" xr3:uid="{CBF9432F-4601-4BEE-8C5B-70F91BDDABA0}" name="Assunto" dataDxfId="75"/>
    <tableColumn id="5" xr3:uid="{167DCD6E-12AD-4AFC-953B-2D1C8EBBE04E}" name="Horas" dataDxfId="74"/>
  </tableColumns>
  <tableStyleInfo name="Estilo de Tabe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FB511E3-1D22-4CB0-BA3D-8CD9E8775FB5}" name="Tabela5" displayName="Tabela5" ref="B9:G12" totalsRowShown="0" headerRowDxfId="72" dataDxfId="70" headerRowBorderDxfId="71" tableBorderDxfId="69">
  <tableColumns count="6">
    <tableColumn id="1" xr3:uid="{64717C4A-274D-47F1-8CF5-ECFA65EEC75C}" name="Data" dataDxfId="68"/>
    <tableColumn id="2" xr3:uid="{7AD50EE8-B573-4808-9E11-A6C53E49F6A8}" name="Matéria" dataDxfId="67"/>
    <tableColumn id="3" xr3:uid="{FBFC1A3B-54FF-4920-94F9-66254487891A}" name="Anotações" dataDxfId="66"/>
    <tableColumn id="4" xr3:uid="{7B3F8E14-D780-473D-ACC8-CFB1ACE6A72B}" name="Questões" dataDxfId="65"/>
    <tableColumn id="5" xr3:uid="{1D9D6342-9E97-44AE-9540-42971AD4B611}" name="Acertos" dataDxfId="64"/>
    <tableColumn id="6" xr3:uid="{382E162E-CA9C-40C3-8BF4-3B766BA7CD7A}" name="%" dataDxfId="63">
      <calculatedColumnFormula>IFERROR(Tabela5[[#This Row],[Acertos]]/Tabela5[[#This Row],[Questões]],"")</calculatedColumnFormula>
    </tableColumn>
  </tableColumns>
  <tableStyleInfo name="Estilo de Tabe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EAC4748-B61A-4685-917C-1ADE587EE3BB}" name="Tabela3" displayName="Tabela3" ref="B5:G224" totalsRowShown="0" headerRowDxfId="40" dataDxfId="39" tableBorderDxfId="38">
  <autoFilter ref="B5:G224" xr:uid="{E63F2CC6-B4D5-45EF-AEFB-732918ABC128}"/>
  <sortState ref="B6:G223">
    <sortCondition ref="B5:B223"/>
  </sortState>
  <tableColumns count="6">
    <tableColumn id="1" xr3:uid="{B51332B5-0668-44AB-B7E3-91F08B6D3875}" name="Matérias" dataDxfId="37"/>
    <tableColumn id="2" xr3:uid="{2280BDD0-9BB2-4F23-987D-1942A61656F1}" name="Descrição" dataDxfId="36"/>
    <tableColumn id="3" xr3:uid="{E1AF0E50-C9E4-4D10-8937-E981FCD086F3}" name="Págs" dataDxfId="35"/>
    <tableColumn id="4" xr3:uid="{8EA88DBE-8399-44A0-9915-0FE326E92592}" name="Atual" dataDxfId="34"/>
    <tableColumn id="5" xr3:uid="{FE8BF803-6344-4BA7-8697-C680D4624266}" name="Progresso" dataDxfId="33">
      <calculatedColumnFormula>IFERROR(Tabela3[[#This Row],[Atual]]/Tabela3[[#This Row],[Págs]],"")</calculatedColumnFormula>
    </tableColumn>
    <tableColumn id="6" xr3:uid="{7B80F632-3F34-4B2C-AB8A-5AC6B6FB671D}" name="Observações" dataDxfId="32"/>
  </tableColumns>
  <tableStyleInfo name="Estilo de Tabe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B60135-BEDE-4706-AFD8-491F7D420264}" name="Tabela1" displayName="Tabela1" ref="B7:F10" totalsRowShown="0" headerRowDxfId="21" dataDxfId="20" tableBorderDxfId="19">
  <autoFilter ref="B7:F10" xr:uid="{9A6EC454-77CB-4898-AED7-23B6EBD1D694}"/>
  <sortState ref="B8:F10">
    <sortCondition ref="B7:B10"/>
  </sortState>
  <tableColumns count="5">
    <tableColumn id="1" xr3:uid="{C1A693C4-6965-47AF-96AB-FB26A7840ECA}" name="Data" dataDxfId="18"/>
    <tableColumn id="2" xr3:uid="{05C9446A-128B-4198-B79C-5C459C50297F}" name="Descrição" dataDxfId="17"/>
    <tableColumn id="3" xr3:uid="{EB44AC8C-3805-459B-A26B-DD813FEBCDAD}" name="Receitas" dataDxfId="16"/>
    <tableColumn id="4" xr3:uid="{84F68898-ABDA-45AC-9A94-9164524B6B46}" name="Despesas" dataDxfId="15"/>
    <tableColumn id="5" xr3:uid="{89F196CE-C431-4085-8931-02D121BC1E7A}" name="Subtotal" dataDxfId="14">
      <calculatedColumnFormula>Tabela1[[#This Row],[Receitas]]-Tabela1[[#This Row],[Despesas]]</calculatedColumnFormula>
    </tableColumn>
  </tableColumns>
  <tableStyleInfo name="Estilo de Tabela 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6.xml"/><Relationship Id="rId4" Type="http://schemas.openxmlformats.org/officeDocument/2006/relationships/table" Target="../tables/table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3.xml"/><Relationship Id="rId4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CF7F8-B2E2-4941-8EE3-281DDCD322B4}">
  <sheetPr codeName="Planilha19">
    <pageSetUpPr fitToPage="1"/>
  </sheetPr>
  <dimension ref="B1:Z59"/>
  <sheetViews>
    <sheetView showGridLines="0" showRowColHeaders="0" zoomScaleNormal="100" workbookViewId="0">
      <selection activeCell="I15" sqref="I15"/>
    </sheetView>
  </sheetViews>
  <sheetFormatPr defaultRowHeight="15"/>
  <cols>
    <col min="1" max="1" width="1.42578125" style="1" customWidth="1"/>
    <col min="2" max="2" width="8.28515625" style="1" customWidth="1"/>
    <col min="3" max="3" width="18.140625" style="1" customWidth="1"/>
    <col min="4" max="4" width="12.42578125" style="1" customWidth="1"/>
    <col min="5" max="5" width="18.140625" style="1" customWidth="1"/>
    <col min="6" max="6" width="2.42578125" style="1" customWidth="1"/>
    <col min="7" max="9" width="18.140625" style="1" customWidth="1"/>
    <col min="10" max="10" width="9.140625" style="1"/>
    <col min="11" max="11" width="28" style="1" customWidth="1"/>
    <col min="12" max="16384" width="9.140625" style="1"/>
  </cols>
  <sheetData>
    <row r="1" spans="2:26" s="61" customFormat="1"/>
    <row r="3" spans="2:26" ht="21" customHeight="1" thickBot="1">
      <c r="B3" s="118"/>
      <c r="C3" s="119"/>
      <c r="D3" s="119"/>
      <c r="E3" s="119"/>
      <c r="F3" s="119"/>
      <c r="G3" s="119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spans="2:26" ht="2.25" customHeight="1">
      <c r="B4" s="5"/>
      <c r="D4" s="5"/>
      <c r="I4" s="148"/>
    </row>
    <row r="5" spans="2:26">
      <c r="B5" s="148"/>
      <c r="C5" s="148"/>
      <c r="D5" s="148"/>
      <c r="E5" s="148"/>
      <c r="F5" s="148"/>
      <c r="G5" s="148"/>
      <c r="H5" s="148"/>
      <c r="I5" s="148"/>
      <c r="J5" s="149"/>
    </row>
    <row r="6" spans="2:26">
      <c r="B6" s="148"/>
      <c r="C6" s="148"/>
      <c r="D6" s="148"/>
      <c r="E6" s="148"/>
      <c r="F6" s="148"/>
      <c r="G6" s="148"/>
      <c r="H6" s="148"/>
      <c r="I6" s="148"/>
      <c r="J6" s="149"/>
    </row>
    <row r="7" spans="2:26">
      <c r="B7" s="148"/>
      <c r="C7" s="148"/>
      <c r="D7" s="148"/>
      <c r="E7" s="148"/>
      <c r="F7" s="148"/>
      <c r="G7" s="148"/>
      <c r="H7" s="148"/>
      <c r="I7" s="148"/>
      <c r="J7" s="149"/>
    </row>
    <row r="8" spans="2:26">
      <c r="B8" s="148"/>
      <c r="C8" s="148"/>
      <c r="D8" s="148"/>
      <c r="E8" s="148"/>
      <c r="F8" s="148"/>
      <c r="G8" s="148"/>
      <c r="H8" s="148"/>
      <c r="I8" s="148"/>
      <c r="J8" s="149"/>
    </row>
    <row r="9" spans="2:26">
      <c r="B9" s="148"/>
      <c r="C9" s="148"/>
      <c r="D9" s="148"/>
      <c r="E9" s="148"/>
      <c r="F9" s="148"/>
      <c r="G9" s="148"/>
      <c r="H9" s="148"/>
      <c r="I9" s="148"/>
      <c r="J9" s="149"/>
    </row>
    <row r="10" spans="2:26">
      <c r="B10" s="148"/>
      <c r="C10" s="148"/>
      <c r="D10" s="148"/>
      <c r="E10" s="148"/>
      <c r="F10" s="148"/>
      <c r="G10" s="148"/>
      <c r="H10" s="148"/>
      <c r="I10" s="148"/>
      <c r="J10" s="149"/>
    </row>
    <row r="11" spans="2:26">
      <c r="B11" s="148"/>
      <c r="C11" s="148"/>
      <c r="D11" s="148"/>
      <c r="E11" s="148"/>
      <c r="F11" s="148"/>
      <c r="G11" s="148"/>
      <c r="H11" s="148"/>
      <c r="I11" s="148"/>
      <c r="J11" s="149"/>
    </row>
    <row r="12" spans="2:26">
      <c r="B12" s="148"/>
      <c r="C12" s="148"/>
      <c r="D12" s="148"/>
      <c r="E12" s="148"/>
      <c r="F12" s="148"/>
      <c r="G12" s="148"/>
      <c r="H12" s="148"/>
      <c r="I12" s="148"/>
      <c r="J12" s="149"/>
    </row>
    <row r="13" spans="2:26">
      <c r="B13" s="148"/>
      <c r="C13" s="148"/>
      <c r="D13" s="148"/>
      <c r="E13" s="148"/>
      <c r="F13" s="148"/>
      <c r="G13" s="148"/>
      <c r="H13" s="148"/>
      <c r="I13" s="148"/>
      <c r="J13" s="149"/>
    </row>
    <row r="14" spans="2:26">
      <c r="B14" s="148"/>
      <c r="C14" s="148"/>
      <c r="D14" s="148"/>
      <c r="E14" s="148"/>
      <c r="F14" s="148"/>
      <c r="G14" s="148"/>
      <c r="H14" s="148"/>
      <c r="I14" s="148"/>
      <c r="J14" s="149"/>
    </row>
    <row r="15" spans="2:26">
      <c r="B15" s="148"/>
      <c r="C15" s="148"/>
      <c r="D15" s="148"/>
      <c r="E15" s="148"/>
      <c r="F15" s="148"/>
      <c r="G15" s="148"/>
      <c r="H15" s="148"/>
      <c r="I15" s="148"/>
      <c r="J15" s="149"/>
    </row>
    <row r="16" spans="2:26">
      <c r="B16" s="148"/>
      <c r="C16" s="148"/>
      <c r="D16" s="148"/>
      <c r="E16" s="148"/>
      <c r="F16" s="148"/>
      <c r="G16" s="148"/>
      <c r="H16" s="148"/>
      <c r="I16" s="148"/>
      <c r="J16" s="149"/>
    </row>
    <row r="17" spans="2:10">
      <c r="B17" s="148"/>
      <c r="C17" s="148"/>
      <c r="D17" s="148"/>
      <c r="E17" s="148"/>
      <c r="F17" s="148"/>
      <c r="G17" s="148"/>
      <c r="H17" s="148"/>
      <c r="I17" s="148"/>
      <c r="J17" s="149"/>
    </row>
    <row r="18" spans="2:10">
      <c r="B18" s="148"/>
      <c r="C18" s="148"/>
      <c r="D18" s="148"/>
      <c r="E18" s="148"/>
      <c r="F18" s="148"/>
      <c r="G18" s="148"/>
      <c r="H18" s="148"/>
      <c r="I18" s="148"/>
      <c r="J18" s="149"/>
    </row>
    <row r="19" spans="2:10">
      <c r="B19" s="148"/>
      <c r="C19" s="148"/>
      <c r="D19" s="148"/>
      <c r="E19" s="148"/>
      <c r="F19" s="148"/>
      <c r="G19" s="148"/>
      <c r="H19" s="148"/>
      <c r="I19" s="148"/>
      <c r="J19" s="149"/>
    </row>
    <row r="20" spans="2:10">
      <c r="B20" s="148"/>
      <c r="C20" s="148"/>
      <c r="D20" s="148"/>
      <c r="E20" s="148"/>
      <c r="F20" s="148"/>
      <c r="G20" s="148"/>
      <c r="H20" s="148"/>
      <c r="I20" s="148"/>
      <c r="J20" s="149"/>
    </row>
    <row r="21" spans="2:10">
      <c r="B21" s="407" t="s">
        <v>217</v>
      </c>
      <c r="C21" s="148"/>
      <c r="D21" s="148"/>
      <c r="E21" s="148"/>
      <c r="F21" s="148"/>
      <c r="G21" s="148"/>
      <c r="H21" s="148"/>
      <c r="I21" s="148"/>
      <c r="J21" s="149"/>
    </row>
    <row r="22" spans="2:10">
      <c r="B22" s="148"/>
      <c r="C22" s="148"/>
      <c r="D22" s="148"/>
      <c r="E22" s="148"/>
      <c r="F22" s="148"/>
      <c r="G22" s="148"/>
      <c r="H22" s="148"/>
      <c r="I22" s="148"/>
      <c r="J22" s="149"/>
    </row>
    <row r="23" spans="2:10">
      <c r="B23" s="148"/>
      <c r="C23" s="148"/>
      <c r="D23" s="148"/>
      <c r="E23" s="148"/>
      <c r="F23" s="148"/>
      <c r="G23" s="148"/>
      <c r="H23" s="148"/>
      <c r="I23" s="148"/>
      <c r="J23" s="149"/>
    </row>
    <row r="24" spans="2:10">
      <c r="B24" s="148"/>
      <c r="C24" s="148"/>
      <c r="D24" s="148"/>
      <c r="E24" s="148"/>
      <c r="F24" s="148"/>
      <c r="G24" s="148"/>
      <c r="H24" s="148"/>
      <c r="I24" s="148"/>
      <c r="J24" s="149"/>
    </row>
    <row r="25" spans="2:10">
      <c r="B25" s="148"/>
      <c r="C25" s="148"/>
      <c r="D25" s="148"/>
      <c r="E25" s="148"/>
      <c r="F25" s="148"/>
      <c r="G25" s="148"/>
      <c r="H25" s="148"/>
      <c r="I25" s="148"/>
      <c r="J25" s="149"/>
    </row>
    <row r="26" spans="2:10">
      <c r="B26" s="148"/>
      <c r="C26" s="148"/>
      <c r="D26" s="148"/>
      <c r="E26" s="148"/>
      <c r="F26" s="148"/>
      <c r="G26" s="148"/>
      <c r="H26" s="148"/>
      <c r="I26" s="148"/>
      <c r="J26" s="149"/>
    </row>
    <row r="27" spans="2:10">
      <c r="B27" s="148"/>
      <c r="C27" s="148"/>
      <c r="D27" s="148"/>
      <c r="E27" s="148"/>
      <c r="F27" s="148"/>
      <c r="G27" s="148"/>
      <c r="H27" s="148"/>
      <c r="I27" s="148"/>
      <c r="J27" s="149"/>
    </row>
    <row r="28" spans="2:10">
      <c r="B28" s="148"/>
      <c r="C28" s="148"/>
      <c r="D28" s="148"/>
      <c r="E28" s="148"/>
      <c r="F28" s="148"/>
      <c r="G28" s="148"/>
      <c r="H28" s="148"/>
      <c r="I28" s="148"/>
      <c r="J28" s="149"/>
    </row>
    <row r="29" spans="2:10">
      <c r="B29" s="148"/>
      <c r="C29" s="148"/>
      <c r="D29" s="148"/>
      <c r="E29" s="148"/>
      <c r="F29" s="148"/>
      <c r="G29" s="148"/>
      <c r="H29" s="148"/>
      <c r="I29" s="148"/>
      <c r="J29" s="149"/>
    </row>
    <row r="30" spans="2:10">
      <c r="B30" s="148"/>
      <c r="C30" s="148"/>
      <c r="D30" s="148"/>
      <c r="E30" s="148"/>
      <c r="F30" s="148"/>
      <c r="G30" s="148"/>
      <c r="H30" s="148"/>
      <c r="I30" s="148"/>
      <c r="J30" s="149"/>
    </row>
    <row r="31" spans="2:10">
      <c r="B31" s="148"/>
      <c r="C31" s="148"/>
      <c r="D31" s="148"/>
      <c r="E31" s="148"/>
      <c r="F31" s="148"/>
      <c r="G31" s="148"/>
      <c r="H31" s="148"/>
      <c r="I31" s="148"/>
      <c r="J31" s="149"/>
    </row>
    <row r="32" spans="2:10">
      <c r="B32" s="148"/>
      <c r="C32" s="148"/>
      <c r="D32" s="148"/>
      <c r="E32" s="148"/>
      <c r="F32" s="148"/>
      <c r="G32" s="148"/>
      <c r="H32" s="148"/>
      <c r="I32" s="148"/>
      <c r="J32" s="149"/>
    </row>
    <row r="33" spans="2:10">
      <c r="B33" s="148"/>
      <c r="C33" s="148"/>
      <c r="D33" s="148"/>
      <c r="E33" s="148"/>
      <c r="F33" s="148"/>
      <c r="G33" s="148"/>
      <c r="H33" s="148"/>
      <c r="I33" s="148"/>
      <c r="J33" s="149"/>
    </row>
    <row r="34" spans="2:10">
      <c r="B34" s="148"/>
      <c r="C34" s="148"/>
      <c r="D34" s="148"/>
      <c r="E34" s="148"/>
      <c r="F34" s="148"/>
      <c r="G34" s="148"/>
      <c r="H34" s="148"/>
      <c r="I34" s="148"/>
      <c r="J34" s="149"/>
    </row>
    <row r="35" spans="2:10">
      <c r="B35" s="148"/>
      <c r="C35" s="148"/>
      <c r="D35" s="148"/>
      <c r="E35" s="148"/>
      <c r="F35" s="148"/>
      <c r="G35" s="148"/>
      <c r="H35" s="148"/>
      <c r="I35" s="148"/>
      <c r="J35" s="149"/>
    </row>
    <row r="36" spans="2:10">
      <c r="B36" s="148"/>
      <c r="C36" s="148"/>
      <c r="D36" s="148"/>
      <c r="E36" s="148"/>
      <c r="F36" s="148"/>
      <c r="G36" s="148"/>
      <c r="H36" s="148"/>
      <c r="I36" s="148"/>
      <c r="J36" s="149"/>
    </row>
    <row r="37" spans="2:10">
      <c r="B37" s="148"/>
      <c r="C37" s="148"/>
      <c r="D37" s="148"/>
      <c r="E37" s="148"/>
      <c r="F37" s="148"/>
      <c r="G37" s="148"/>
      <c r="H37" s="148"/>
      <c r="I37" s="148"/>
      <c r="J37" s="149"/>
    </row>
    <row r="38" spans="2:10">
      <c r="B38" s="148"/>
      <c r="C38" s="148"/>
      <c r="D38" s="148"/>
      <c r="E38" s="148"/>
      <c r="F38" s="148"/>
      <c r="G38" s="148"/>
      <c r="H38" s="148"/>
      <c r="I38" s="148"/>
      <c r="J38" s="149"/>
    </row>
    <row r="39" spans="2:10">
      <c r="B39" s="148"/>
      <c r="C39" s="148"/>
      <c r="D39" s="148"/>
      <c r="E39" s="148"/>
      <c r="F39" s="148"/>
      <c r="G39" s="148"/>
      <c r="H39" s="148"/>
      <c r="I39" s="148"/>
      <c r="J39" s="149"/>
    </row>
    <row r="40" spans="2:10">
      <c r="B40" s="148"/>
      <c r="C40" s="148"/>
      <c r="D40" s="148"/>
      <c r="E40" s="148"/>
      <c r="F40" s="148"/>
      <c r="G40" s="148"/>
      <c r="H40" s="148"/>
      <c r="I40" s="148"/>
      <c r="J40" s="149"/>
    </row>
    <row r="41" spans="2:10">
      <c r="B41" s="148"/>
      <c r="C41" s="148"/>
      <c r="D41" s="148"/>
      <c r="E41" s="148"/>
      <c r="F41" s="148"/>
      <c r="G41" s="148"/>
      <c r="H41" s="148"/>
      <c r="I41" s="148"/>
      <c r="J41" s="149"/>
    </row>
    <row r="42" spans="2:10">
      <c r="B42" s="148"/>
      <c r="C42" s="148"/>
      <c r="D42" s="148"/>
      <c r="E42" s="148"/>
      <c r="F42" s="148"/>
      <c r="G42" s="148"/>
      <c r="H42" s="148"/>
      <c r="I42" s="148"/>
      <c r="J42" s="149"/>
    </row>
    <row r="43" spans="2:10">
      <c r="B43" s="148"/>
      <c r="C43" s="148"/>
      <c r="D43" s="148"/>
      <c r="E43" s="148"/>
      <c r="F43" s="148"/>
      <c r="G43" s="148"/>
      <c r="H43" s="148"/>
      <c r="I43" s="148"/>
      <c r="J43" s="149"/>
    </row>
    <row r="44" spans="2:10">
      <c r="B44" s="148"/>
      <c r="C44" s="148"/>
      <c r="D44" s="148"/>
      <c r="E44" s="148"/>
      <c r="F44" s="148"/>
      <c r="G44" s="148"/>
      <c r="H44" s="148"/>
      <c r="I44" s="148"/>
      <c r="J44" s="149"/>
    </row>
    <row r="45" spans="2:10">
      <c r="B45" s="148"/>
      <c r="C45" s="148"/>
      <c r="D45" s="148"/>
      <c r="E45" s="148"/>
      <c r="F45" s="148"/>
      <c r="G45" s="148"/>
      <c r="H45" s="148"/>
      <c r="I45" s="148"/>
      <c r="J45" s="149"/>
    </row>
    <row r="46" spans="2:10">
      <c r="B46" s="148"/>
      <c r="C46" s="148"/>
      <c r="D46" s="148"/>
      <c r="E46" s="148"/>
      <c r="F46" s="148"/>
      <c r="G46" s="148"/>
      <c r="H46" s="148"/>
      <c r="I46" s="148"/>
      <c r="J46" s="149"/>
    </row>
    <row r="47" spans="2:10">
      <c r="B47" s="148"/>
      <c r="C47" s="148"/>
      <c r="D47" s="148"/>
      <c r="E47" s="148"/>
      <c r="F47" s="148"/>
      <c r="G47" s="148"/>
      <c r="H47" s="148"/>
      <c r="I47" s="148"/>
      <c r="J47" s="149"/>
    </row>
    <row r="48" spans="2:10">
      <c r="B48" s="148"/>
      <c r="C48" s="148"/>
      <c r="D48" s="148"/>
      <c r="E48" s="148"/>
      <c r="F48" s="148"/>
      <c r="G48" s="148"/>
      <c r="H48" s="148"/>
      <c r="I48" s="148"/>
      <c r="J48" s="149"/>
    </row>
    <row r="49" spans="2:10">
      <c r="B49" s="148"/>
      <c r="C49" s="148"/>
      <c r="D49" s="148"/>
      <c r="E49" s="148"/>
      <c r="F49" s="148"/>
      <c r="G49" s="148"/>
      <c r="H49" s="148"/>
      <c r="I49" s="148"/>
      <c r="J49" s="149"/>
    </row>
    <row r="50" spans="2:10">
      <c r="B50" s="148"/>
      <c r="C50" s="148"/>
      <c r="D50" s="148"/>
      <c r="E50" s="148"/>
      <c r="F50" s="148"/>
      <c r="G50" s="148"/>
      <c r="H50" s="148"/>
      <c r="I50" s="148"/>
      <c r="J50" s="149"/>
    </row>
    <row r="51" spans="2:10">
      <c r="B51" s="148"/>
      <c r="C51" s="148"/>
      <c r="D51" s="148"/>
      <c r="E51" s="148"/>
      <c r="F51" s="148"/>
      <c r="G51" s="148"/>
      <c r="H51" s="148"/>
      <c r="I51" s="148"/>
      <c r="J51" s="149"/>
    </row>
    <row r="52" spans="2:10">
      <c r="B52" s="148"/>
      <c r="C52" s="148"/>
      <c r="D52" s="148"/>
      <c r="E52" s="148"/>
      <c r="F52" s="148"/>
      <c r="G52" s="148"/>
      <c r="H52" s="148"/>
      <c r="I52" s="148"/>
      <c r="J52" s="149"/>
    </row>
    <row r="53" spans="2:10">
      <c r="B53" s="148"/>
      <c r="C53" s="148"/>
      <c r="D53" s="148"/>
      <c r="E53" s="148"/>
      <c r="F53" s="148"/>
      <c r="G53" s="148"/>
      <c r="H53" s="148"/>
      <c r="I53" s="148"/>
      <c r="J53" s="149"/>
    </row>
    <row r="54" spans="2:10">
      <c r="B54" s="148"/>
      <c r="C54" s="148"/>
      <c r="D54" s="148"/>
      <c r="E54" s="148"/>
      <c r="F54" s="148"/>
      <c r="G54" s="148"/>
      <c r="H54" s="148"/>
      <c r="I54" s="148"/>
      <c r="J54" s="149"/>
    </row>
    <row r="55" spans="2:10">
      <c r="B55" s="148"/>
      <c r="C55" s="148"/>
      <c r="D55" s="148"/>
      <c r="E55" s="148"/>
      <c r="F55" s="148"/>
      <c r="G55" s="148"/>
      <c r="H55" s="148"/>
      <c r="I55" s="148"/>
      <c r="J55" s="149"/>
    </row>
    <row r="56" spans="2:10">
      <c r="B56" s="148"/>
      <c r="C56" s="148"/>
      <c r="D56" s="148"/>
      <c r="E56" s="148"/>
      <c r="F56" s="148"/>
      <c r="G56" s="148"/>
      <c r="H56" s="148"/>
      <c r="I56" s="148"/>
      <c r="J56" s="149"/>
    </row>
    <row r="57" spans="2:10">
      <c r="B57" s="148"/>
      <c r="C57" s="148"/>
      <c r="D57" s="148"/>
      <c r="E57" s="148"/>
      <c r="F57" s="148"/>
      <c r="G57" s="148"/>
      <c r="H57" s="148"/>
      <c r="I57" s="148"/>
      <c r="J57" s="149"/>
    </row>
    <row r="58" spans="2:10">
      <c r="B58" s="148"/>
      <c r="C58" s="148"/>
      <c r="D58" s="148"/>
      <c r="E58" s="148"/>
      <c r="F58" s="148"/>
      <c r="G58" s="148"/>
      <c r="H58" s="148"/>
      <c r="I58" s="148"/>
      <c r="J58" s="149"/>
    </row>
    <row r="59" spans="2:10">
      <c r="B59" s="148"/>
      <c r="C59" s="148"/>
      <c r="D59" s="148"/>
      <c r="E59" s="148"/>
      <c r="F59" s="148"/>
      <c r="G59" s="148"/>
      <c r="H59" s="148"/>
      <c r="J59" s="149"/>
    </row>
  </sheetData>
  <sheetProtection algorithmName="SHA-512" hashValue="O0nuXy6qJQYkpJKG9wASbvZVDveTOFqZdhaz06Lwvdg6zYC21Y+KQGP2x1PzlE02sBi2Xs46ccgA0rPkWvMCYA==" saltValue="S/iEpXrruidKbm7NZuxD8w==" spinCount="100000" sheet="1" objects="1" scenarios="1" selectLockedCells="1" selectUnlockedCells="1"/>
  <pageMargins left="0.19685039370078741" right="0.19685039370078741" top="0.19685039370078741" bottom="0.19685039370078741" header="0.31496062992125984" footer="0.31496062992125984"/>
  <pageSetup scale="9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3D09E-CBE6-464F-968F-E99DBCDB8222}">
  <sheetPr codeName="Planilha15"/>
  <dimension ref="A1:G224"/>
  <sheetViews>
    <sheetView showGridLines="0" showRowColHeaders="0" workbookViewId="0">
      <selection activeCell="C13" sqref="C13"/>
    </sheetView>
  </sheetViews>
  <sheetFormatPr defaultRowHeight="15"/>
  <cols>
    <col min="1" max="1" width="1.42578125" style="1" customWidth="1"/>
    <col min="2" max="2" width="43.85546875" style="1" customWidth="1"/>
    <col min="3" max="3" width="54" style="13" customWidth="1"/>
    <col min="4" max="4" width="7.42578125" style="1" customWidth="1"/>
    <col min="5" max="5" width="8" style="1" customWidth="1"/>
    <col min="6" max="6" width="13.140625" style="1" customWidth="1"/>
    <col min="7" max="7" width="25" style="1" customWidth="1"/>
    <col min="8" max="8" width="34.5703125" style="1" customWidth="1"/>
    <col min="9" max="10" width="13.28515625" style="1" customWidth="1"/>
    <col min="11" max="16384" width="9.140625" style="1"/>
  </cols>
  <sheetData>
    <row r="1" spans="1:7" s="230" customFormat="1" ht="15.75" thickBot="1">
      <c r="C1" s="231"/>
    </row>
    <row r="3" spans="1:7" ht="15.75">
      <c r="B3" s="10"/>
      <c r="G3" s="10"/>
    </row>
    <row r="4" spans="1:7" ht="2.25" customHeight="1"/>
    <row r="5" spans="1:7" ht="18" customHeight="1">
      <c r="B5" s="225" t="s">
        <v>81</v>
      </c>
      <c r="C5" s="226" t="s">
        <v>6</v>
      </c>
      <c r="D5" s="227" t="s">
        <v>75</v>
      </c>
      <c r="E5" s="228" t="s">
        <v>41</v>
      </c>
      <c r="F5" s="229" t="s">
        <v>40</v>
      </c>
      <c r="G5" s="225" t="s">
        <v>77</v>
      </c>
    </row>
    <row r="6" spans="1:7">
      <c r="A6" s="7"/>
      <c r="B6" s="299" t="s">
        <v>224</v>
      </c>
      <c r="C6" s="300" t="s">
        <v>230</v>
      </c>
      <c r="D6" s="301">
        <v>180</v>
      </c>
      <c r="E6" s="301">
        <v>120</v>
      </c>
      <c r="F6" s="386">
        <f>IFERROR(Tabela3[[#This Row],[Atual]]/Tabela3[[#This Row],[Págs]],"")</f>
        <v>0.66666666666666663</v>
      </c>
      <c r="G6" s="300"/>
    </row>
    <row r="7" spans="1:7">
      <c r="A7" s="7"/>
      <c r="B7" s="299" t="s">
        <v>225</v>
      </c>
      <c r="C7" s="300" t="s">
        <v>231</v>
      </c>
      <c r="D7" s="301">
        <v>120</v>
      </c>
      <c r="E7" s="301">
        <v>120</v>
      </c>
      <c r="F7" s="386">
        <f>IFERROR(Tabela3[[#This Row],[Atual]]/Tabela3[[#This Row],[Págs]],"")</f>
        <v>1</v>
      </c>
      <c r="G7" s="300"/>
    </row>
    <row r="8" spans="1:7">
      <c r="A8" s="7"/>
      <c r="B8" s="299"/>
      <c r="C8" s="300"/>
      <c r="D8" s="301"/>
      <c r="E8" s="301"/>
      <c r="F8" s="386" t="str">
        <f>IFERROR(Tabela3[[#This Row],[Atual]]/Tabela3[[#This Row],[Págs]],"")</f>
        <v/>
      </c>
      <c r="G8" s="300"/>
    </row>
    <row r="9" spans="1:7">
      <c r="A9" s="7"/>
      <c r="B9" s="455"/>
      <c r="C9" s="456"/>
      <c r="D9" s="457"/>
      <c r="E9" s="457"/>
      <c r="F9" s="453" t="str">
        <f>IFERROR(Tabela3[[#This Row],[Atual]]/Tabela3[[#This Row],[Págs]],"")</f>
        <v/>
      </c>
      <c r="G9" s="456"/>
    </row>
    <row r="10" spans="1:7">
      <c r="A10" s="7"/>
      <c r="B10" s="455"/>
      <c r="C10" s="456"/>
      <c r="D10" s="457"/>
      <c r="E10" s="457"/>
      <c r="F10" s="453" t="str">
        <f>IFERROR(Tabela3[[#This Row],[Atual]]/Tabela3[[#This Row],[Págs]],"")</f>
        <v/>
      </c>
      <c r="G10" s="456"/>
    </row>
    <row r="11" spans="1:7">
      <c r="A11" s="7"/>
      <c r="B11" s="455"/>
      <c r="C11" s="456"/>
      <c r="D11" s="457"/>
      <c r="E11" s="457"/>
      <c r="F11" s="453" t="str">
        <f>IFERROR(Tabela3[[#This Row],[Atual]]/Tabela3[[#This Row],[Págs]],"")</f>
        <v/>
      </c>
      <c r="G11" s="456"/>
    </row>
    <row r="12" spans="1:7">
      <c r="A12" s="7"/>
      <c r="B12" s="455"/>
      <c r="C12" s="456"/>
      <c r="D12" s="457"/>
      <c r="E12" s="457"/>
      <c r="F12" s="453" t="str">
        <f>IFERROR(Tabela3[[#This Row],[Atual]]/Tabela3[[#This Row],[Págs]],"")</f>
        <v/>
      </c>
      <c r="G12" s="456"/>
    </row>
    <row r="13" spans="1:7">
      <c r="A13" s="7"/>
      <c r="B13" s="458"/>
      <c r="C13" s="459"/>
      <c r="D13" s="460"/>
      <c r="E13" s="460"/>
      <c r="F13" s="453" t="str">
        <f>IFERROR(Tabela3[[#This Row],[Atual]]/Tabela3[[#This Row],[Págs]],"")</f>
        <v/>
      </c>
      <c r="G13" s="459"/>
    </row>
    <row r="14" spans="1:7">
      <c r="B14" s="458"/>
      <c r="C14" s="459"/>
      <c r="D14" s="460"/>
      <c r="E14" s="460"/>
      <c r="F14" s="453" t="str">
        <f>IFERROR(Tabela3[[#This Row],[Atual]]/Tabela3[[#This Row],[Págs]],"")</f>
        <v/>
      </c>
      <c r="G14" s="459"/>
    </row>
    <row r="15" spans="1:7">
      <c r="B15" s="458"/>
      <c r="C15" s="459"/>
      <c r="D15" s="460"/>
      <c r="E15" s="460"/>
      <c r="F15" s="453" t="str">
        <f>IFERROR(Tabela3[[#This Row],[Atual]]/Tabela3[[#This Row],[Págs]],"")</f>
        <v/>
      </c>
      <c r="G15" s="459"/>
    </row>
    <row r="16" spans="1:7">
      <c r="B16" s="458"/>
      <c r="C16" s="459"/>
      <c r="D16" s="460"/>
      <c r="E16" s="460"/>
      <c r="F16" s="453" t="str">
        <f>IFERROR(Tabela3[[#This Row],[Atual]]/Tabela3[[#This Row],[Págs]],"")</f>
        <v/>
      </c>
      <c r="G16" s="459"/>
    </row>
    <row r="17" spans="2:7">
      <c r="B17" s="458"/>
      <c r="C17" s="459"/>
      <c r="D17" s="460"/>
      <c r="E17" s="460"/>
      <c r="F17" s="453" t="str">
        <f>IFERROR(Tabela3[[#This Row],[Atual]]/Tabela3[[#This Row],[Págs]],"")</f>
        <v/>
      </c>
      <c r="G17" s="459"/>
    </row>
    <row r="18" spans="2:7">
      <c r="B18" s="458"/>
      <c r="C18" s="459"/>
      <c r="D18" s="460"/>
      <c r="E18" s="460"/>
      <c r="F18" s="453" t="str">
        <f>IFERROR(Tabela3[[#This Row],[Atual]]/Tabela3[[#This Row],[Págs]],"")</f>
        <v/>
      </c>
      <c r="G18" s="459"/>
    </row>
    <row r="19" spans="2:7">
      <c r="B19" s="458"/>
      <c r="C19" s="459"/>
      <c r="D19" s="460"/>
      <c r="E19" s="460"/>
      <c r="F19" s="453" t="str">
        <f>IFERROR(Tabela3[[#This Row],[Atual]]/Tabela3[[#This Row],[Págs]],"")</f>
        <v/>
      </c>
      <c r="G19" s="459"/>
    </row>
    <row r="20" spans="2:7">
      <c r="B20" s="458"/>
      <c r="C20" s="459"/>
      <c r="D20" s="460"/>
      <c r="E20" s="460"/>
      <c r="F20" s="453" t="str">
        <f>IFERROR(Tabela3[[#This Row],[Atual]]/Tabela3[[#This Row],[Págs]],"")</f>
        <v/>
      </c>
      <c r="G20" s="459"/>
    </row>
    <row r="21" spans="2:7">
      <c r="B21" s="458"/>
      <c r="C21" s="459"/>
      <c r="D21" s="460"/>
      <c r="E21" s="460"/>
      <c r="F21" s="453" t="str">
        <f>IFERROR(Tabela3[[#This Row],[Atual]]/Tabela3[[#This Row],[Págs]],"")</f>
        <v/>
      </c>
      <c r="G21" s="459"/>
    </row>
    <row r="22" spans="2:7">
      <c r="B22" s="458"/>
      <c r="C22" s="459"/>
      <c r="D22" s="460"/>
      <c r="E22" s="460"/>
      <c r="F22" s="453" t="str">
        <f>IFERROR(Tabela3[[#This Row],[Atual]]/Tabela3[[#This Row],[Págs]],"")</f>
        <v/>
      </c>
      <c r="G22" s="459"/>
    </row>
    <row r="23" spans="2:7">
      <c r="B23" s="458"/>
      <c r="C23" s="459"/>
      <c r="D23" s="460"/>
      <c r="E23" s="460"/>
      <c r="F23" s="453" t="str">
        <f>IFERROR(Tabela3[[#This Row],[Atual]]/Tabela3[[#This Row],[Págs]],"")</f>
        <v/>
      </c>
      <c r="G23" s="459"/>
    </row>
    <row r="24" spans="2:7">
      <c r="B24" s="458"/>
      <c r="C24" s="459"/>
      <c r="D24" s="460"/>
      <c r="E24" s="460"/>
      <c r="F24" s="453" t="str">
        <f>IFERROR(Tabela3[[#This Row],[Atual]]/Tabela3[[#This Row],[Págs]],"")</f>
        <v/>
      </c>
      <c r="G24" s="459"/>
    </row>
    <row r="25" spans="2:7">
      <c r="B25" s="458"/>
      <c r="C25" s="459"/>
      <c r="D25" s="460"/>
      <c r="E25" s="460"/>
      <c r="F25" s="453" t="str">
        <f>IFERROR(Tabela3[[#This Row],[Atual]]/Tabela3[[#This Row],[Págs]],"")</f>
        <v/>
      </c>
      <c r="G25" s="459"/>
    </row>
    <row r="26" spans="2:7">
      <c r="B26" s="458"/>
      <c r="C26" s="459"/>
      <c r="D26" s="460"/>
      <c r="E26" s="460"/>
      <c r="F26" s="453" t="str">
        <f>IFERROR(Tabela3[[#This Row],[Atual]]/Tabela3[[#This Row],[Págs]],"")</f>
        <v/>
      </c>
      <c r="G26" s="459"/>
    </row>
    <row r="27" spans="2:7">
      <c r="B27" s="458"/>
      <c r="C27" s="459"/>
      <c r="D27" s="460"/>
      <c r="E27" s="460"/>
      <c r="F27" s="453" t="str">
        <f>IFERROR(Tabela3[[#This Row],[Atual]]/Tabela3[[#This Row],[Págs]],"")</f>
        <v/>
      </c>
      <c r="G27" s="459"/>
    </row>
    <row r="28" spans="2:7">
      <c r="B28" s="458"/>
      <c r="C28" s="459"/>
      <c r="D28" s="460"/>
      <c r="E28" s="460"/>
      <c r="F28" s="453" t="str">
        <f>IFERROR(Tabela3[[#This Row],[Atual]]/Tabela3[[#This Row],[Págs]],"")</f>
        <v/>
      </c>
      <c r="G28" s="459"/>
    </row>
    <row r="29" spans="2:7">
      <c r="B29" s="458"/>
      <c r="C29" s="459"/>
      <c r="D29" s="460"/>
      <c r="E29" s="460"/>
      <c r="F29" s="453" t="str">
        <f>IFERROR(Tabela3[[#This Row],[Atual]]/Tabela3[[#This Row],[Págs]],"")</f>
        <v/>
      </c>
      <c r="G29" s="459"/>
    </row>
    <row r="30" spans="2:7">
      <c r="B30" s="458"/>
      <c r="C30" s="459"/>
      <c r="D30" s="460"/>
      <c r="E30" s="460"/>
      <c r="F30" s="453" t="str">
        <f>IFERROR(Tabela3[[#This Row],[Atual]]/Tabela3[[#This Row],[Págs]],"")</f>
        <v/>
      </c>
      <c r="G30" s="459"/>
    </row>
    <row r="31" spans="2:7">
      <c r="B31" s="458"/>
      <c r="C31" s="459"/>
      <c r="D31" s="460"/>
      <c r="E31" s="460"/>
      <c r="F31" s="453" t="str">
        <f>IFERROR(Tabela3[[#This Row],[Atual]]/Tabela3[[#This Row],[Págs]],"")</f>
        <v/>
      </c>
      <c r="G31" s="459"/>
    </row>
    <row r="32" spans="2:7">
      <c r="B32" s="458"/>
      <c r="C32" s="459"/>
      <c r="D32" s="460"/>
      <c r="E32" s="460"/>
      <c r="F32" s="453" t="str">
        <f>IFERROR(Tabela3[[#This Row],[Atual]]/Tabela3[[#This Row],[Págs]],"")</f>
        <v/>
      </c>
      <c r="G32" s="459"/>
    </row>
    <row r="33" spans="2:7">
      <c r="B33" s="458"/>
      <c r="C33" s="459"/>
      <c r="D33" s="460"/>
      <c r="E33" s="460"/>
      <c r="F33" s="453" t="str">
        <f>IFERROR(Tabela3[[#This Row],[Atual]]/Tabela3[[#This Row],[Págs]],"")</f>
        <v/>
      </c>
      <c r="G33" s="459"/>
    </row>
    <row r="34" spans="2:7">
      <c r="B34" s="458"/>
      <c r="C34" s="459"/>
      <c r="D34" s="460"/>
      <c r="E34" s="460"/>
      <c r="F34" s="453" t="str">
        <f>IFERROR(Tabela3[[#This Row],[Atual]]/Tabela3[[#This Row],[Págs]],"")</f>
        <v/>
      </c>
      <c r="G34" s="459"/>
    </row>
    <row r="35" spans="2:7">
      <c r="B35" s="458"/>
      <c r="C35" s="459"/>
      <c r="D35" s="460"/>
      <c r="E35" s="460"/>
      <c r="F35" s="453" t="str">
        <f>IFERROR(Tabela3[[#This Row],[Atual]]/Tabela3[[#This Row],[Págs]],"")</f>
        <v/>
      </c>
      <c r="G35" s="459"/>
    </row>
    <row r="36" spans="2:7">
      <c r="B36" s="458"/>
      <c r="C36" s="459"/>
      <c r="D36" s="460"/>
      <c r="E36" s="460"/>
      <c r="F36" s="453" t="str">
        <f>IFERROR(Tabela3[[#This Row],[Atual]]/Tabela3[[#This Row],[Págs]],"")</f>
        <v/>
      </c>
      <c r="G36" s="459"/>
    </row>
    <row r="37" spans="2:7">
      <c r="B37" s="458"/>
      <c r="C37" s="459"/>
      <c r="D37" s="460"/>
      <c r="E37" s="460"/>
      <c r="F37" s="453" t="str">
        <f>IFERROR(Tabela3[[#This Row],[Atual]]/Tabela3[[#This Row],[Págs]],"")</f>
        <v/>
      </c>
      <c r="G37" s="459"/>
    </row>
    <row r="38" spans="2:7">
      <c r="B38" s="458"/>
      <c r="C38" s="459"/>
      <c r="D38" s="460"/>
      <c r="E38" s="460"/>
      <c r="F38" s="453" t="str">
        <f>IFERROR(Tabela3[[#This Row],[Atual]]/Tabela3[[#This Row],[Págs]],"")</f>
        <v/>
      </c>
      <c r="G38" s="459"/>
    </row>
    <row r="39" spans="2:7">
      <c r="B39" s="458"/>
      <c r="C39" s="459"/>
      <c r="D39" s="460"/>
      <c r="E39" s="460"/>
      <c r="F39" s="453" t="str">
        <f>IFERROR(Tabela3[[#This Row],[Atual]]/Tabela3[[#This Row],[Págs]],"")</f>
        <v/>
      </c>
      <c r="G39" s="459"/>
    </row>
    <row r="40" spans="2:7">
      <c r="B40" s="458"/>
      <c r="C40" s="459"/>
      <c r="D40" s="460"/>
      <c r="E40" s="460"/>
      <c r="F40" s="453" t="str">
        <f>IFERROR(Tabela3[[#This Row],[Atual]]/Tabela3[[#This Row],[Págs]],"")</f>
        <v/>
      </c>
      <c r="G40" s="459"/>
    </row>
    <row r="41" spans="2:7">
      <c r="B41" s="458"/>
      <c r="C41" s="459"/>
      <c r="D41" s="460"/>
      <c r="E41" s="460"/>
      <c r="F41" s="453" t="str">
        <f>IFERROR(Tabela3[[#This Row],[Atual]]/Tabela3[[#This Row],[Págs]],"")</f>
        <v/>
      </c>
      <c r="G41" s="459"/>
    </row>
    <row r="42" spans="2:7">
      <c r="B42" s="458"/>
      <c r="C42" s="459"/>
      <c r="D42" s="460"/>
      <c r="E42" s="460"/>
      <c r="F42" s="453" t="str">
        <f>IFERROR(Tabela3[[#This Row],[Atual]]/Tabela3[[#This Row],[Págs]],"")</f>
        <v/>
      </c>
      <c r="G42" s="459"/>
    </row>
    <row r="43" spans="2:7">
      <c r="B43" s="458"/>
      <c r="C43" s="459"/>
      <c r="D43" s="460"/>
      <c r="E43" s="460"/>
      <c r="F43" s="453" t="str">
        <f>IFERROR(Tabela3[[#This Row],[Atual]]/Tabela3[[#This Row],[Págs]],"")</f>
        <v/>
      </c>
      <c r="G43" s="459"/>
    </row>
    <row r="44" spans="2:7">
      <c r="B44" s="458"/>
      <c r="C44" s="459"/>
      <c r="D44" s="460"/>
      <c r="E44" s="460"/>
      <c r="F44" s="453" t="str">
        <f>IFERROR(Tabela3[[#This Row],[Atual]]/Tabela3[[#This Row],[Págs]],"")</f>
        <v/>
      </c>
      <c r="G44" s="459"/>
    </row>
    <row r="45" spans="2:7">
      <c r="B45" s="458"/>
      <c r="C45" s="459"/>
      <c r="D45" s="460"/>
      <c r="E45" s="460"/>
      <c r="F45" s="453" t="str">
        <f>IFERROR(Tabela3[[#This Row],[Atual]]/Tabela3[[#This Row],[Págs]],"")</f>
        <v/>
      </c>
      <c r="G45" s="459"/>
    </row>
    <row r="46" spans="2:7">
      <c r="B46" s="458"/>
      <c r="C46" s="459"/>
      <c r="D46" s="460"/>
      <c r="E46" s="460"/>
      <c r="F46" s="453" t="str">
        <f>IFERROR(Tabela3[[#This Row],[Atual]]/Tabela3[[#This Row],[Págs]],"")</f>
        <v/>
      </c>
      <c r="G46" s="459"/>
    </row>
    <row r="47" spans="2:7">
      <c r="B47" s="458"/>
      <c r="C47" s="459"/>
      <c r="D47" s="460"/>
      <c r="E47" s="460"/>
      <c r="F47" s="453" t="str">
        <f>IFERROR(Tabela3[[#This Row],[Atual]]/Tabela3[[#This Row],[Págs]],"")</f>
        <v/>
      </c>
      <c r="G47" s="459"/>
    </row>
    <row r="48" spans="2:7">
      <c r="B48" s="458"/>
      <c r="C48" s="459"/>
      <c r="D48" s="460"/>
      <c r="E48" s="460"/>
      <c r="F48" s="453" t="str">
        <f>IFERROR(Tabela3[[#This Row],[Atual]]/Tabela3[[#This Row],[Págs]],"")</f>
        <v/>
      </c>
      <c r="G48" s="459"/>
    </row>
    <row r="49" spans="2:7">
      <c r="B49" s="458"/>
      <c r="C49" s="459"/>
      <c r="D49" s="460"/>
      <c r="E49" s="460"/>
      <c r="F49" s="453" t="str">
        <f>IFERROR(Tabela3[[#This Row],[Atual]]/Tabela3[[#This Row],[Págs]],"")</f>
        <v/>
      </c>
      <c r="G49" s="459"/>
    </row>
    <row r="50" spans="2:7">
      <c r="B50" s="458"/>
      <c r="C50" s="459"/>
      <c r="D50" s="460"/>
      <c r="E50" s="460"/>
      <c r="F50" s="453" t="str">
        <f>IFERROR(Tabela3[[#This Row],[Atual]]/Tabela3[[#This Row],[Págs]],"")</f>
        <v/>
      </c>
      <c r="G50" s="459"/>
    </row>
    <row r="51" spans="2:7">
      <c r="B51" s="458"/>
      <c r="C51" s="459"/>
      <c r="D51" s="460"/>
      <c r="E51" s="460"/>
      <c r="F51" s="453" t="str">
        <f>IFERROR(Tabela3[[#This Row],[Atual]]/Tabela3[[#This Row],[Págs]],"")</f>
        <v/>
      </c>
      <c r="G51" s="459"/>
    </row>
    <row r="52" spans="2:7">
      <c r="B52" s="458"/>
      <c r="C52" s="459"/>
      <c r="D52" s="460"/>
      <c r="E52" s="460"/>
      <c r="F52" s="453" t="str">
        <f>IFERROR(Tabela3[[#This Row],[Atual]]/Tabela3[[#This Row],[Págs]],"")</f>
        <v/>
      </c>
      <c r="G52" s="459"/>
    </row>
    <row r="53" spans="2:7">
      <c r="B53" s="458"/>
      <c r="C53" s="459"/>
      <c r="D53" s="460"/>
      <c r="E53" s="460"/>
      <c r="F53" s="453" t="str">
        <f>IFERROR(Tabela3[[#This Row],[Atual]]/Tabela3[[#This Row],[Págs]],"")</f>
        <v/>
      </c>
      <c r="G53" s="459"/>
    </row>
    <row r="54" spans="2:7">
      <c r="B54" s="458"/>
      <c r="C54" s="459"/>
      <c r="D54" s="460"/>
      <c r="E54" s="460"/>
      <c r="F54" s="453" t="str">
        <f>IFERROR(Tabela3[[#This Row],[Atual]]/Tabela3[[#This Row],[Págs]],"")</f>
        <v/>
      </c>
      <c r="G54" s="459"/>
    </row>
    <row r="55" spans="2:7">
      <c r="B55" s="458"/>
      <c r="C55" s="459"/>
      <c r="D55" s="460"/>
      <c r="E55" s="460"/>
      <c r="F55" s="453" t="str">
        <f>IFERROR(Tabela3[[#This Row],[Atual]]/Tabela3[[#This Row],[Págs]],"")</f>
        <v/>
      </c>
      <c r="G55" s="459"/>
    </row>
    <row r="56" spans="2:7">
      <c r="B56" s="458"/>
      <c r="C56" s="459"/>
      <c r="D56" s="460"/>
      <c r="E56" s="460"/>
      <c r="F56" s="453" t="str">
        <f>IFERROR(Tabela3[[#This Row],[Atual]]/Tabela3[[#This Row],[Págs]],"")</f>
        <v/>
      </c>
      <c r="G56" s="459"/>
    </row>
    <row r="57" spans="2:7">
      <c r="B57" s="458"/>
      <c r="C57" s="459"/>
      <c r="D57" s="460"/>
      <c r="E57" s="460"/>
      <c r="F57" s="453" t="str">
        <f>IFERROR(Tabela3[[#This Row],[Atual]]/Tabela3[[#This Row],[Págs]],"")</f>
        <v/>
      </c>
      <c r="G57" s="459"/>
    </row>
    <row r="58" spans="2:7">
      <c r="B58" s="458"/>
      <c r="C58" s="459"/>
      <c r="D58" s="460"/>
      <c r="E58" s="460"/>
      <c r="F58" s="453" t="str">
        <f>IFERROR(Tabela3[[#This Row],[Atual]]/Tabela3[[#This Row],[Págs]],"")</f>
        <v/>
      </c>
      <c r="G58" s="459"/>
    </row>
    <row r="59" spans="2:7">
      <c r="B59" s="458"/>
      <c r="C59" s="459"/>
      <c r="D59" s="460"/>
      <c r="E59" s="460"/>
      <c r="F59" s="453" t="str">
        <f>IFERROR(Tabela3[[#This Row],[Atual]]/Tabela3[[#This Row],[Págs]],"")</f>
        <v/>
      </c>
      <c r="G59" s="459"/>
    </row>
    <row r="60" spans="2:7">
      <c r="B60" s="458"/>
      <c r="C60" s="459"/>
      <c r="D60" s="460"/>
      <c r="E60" s="460"/>
      <c r="F60" s="453" t="str">
        <f>IFERROR(Tabela3[[#This Row],[Atual]]/Tabela3[[#This Row],[Págs]],"")</f>
        <v/>
      </c>
      <c r="G60" s="459"/>
    </row>
    <row r="61" spans="2:7">
      <c r="B61" s="458"/>
      <c r="C61" s="459"/>
      <c r="D61" s="460"/>
      <c r="E61" s="460"/>
      <c r="F61" s="453" t="str">
        <f>IFERROR(Tabela3[[#This Row],[Atual]]/Tabela3[[#This Row],[Págs]],"")</f>
        <v/>
      </c>
      <c r="G61" s="459"/>
    </row>
    <row r="62" spans="2:7">
      <c r="B62" s="458"/>
      <c r="C62" s="459"/>
      <c r="D62" s="460"/>
      <c r="E62" s="460"/>
      <c r="F62" s="453" t="str">
        <f>IFERROR(Tabela3[[#This Row],[Atual]]/Tabela3[[#This Row],[Págs]],"")</f>
        <v/>
      </c>
      <c r="G62" s="459"/>
    </row>
    <row r="63" spans="2:7">
      <c r="B63" s="458"/>
      <c r="C63" s="459"/>
      <c r="D63" s="460"/>
      <c r="E63" s="460"/>
      <c r="F63" s="453" t="str">
        <f>IFERROR(Tabela3[[#This Row],[Atual]]/Tabela3[[#This Row],[Págs]],"")</f>
        <v/>
      </c>
      <c r="G63" s="459"/>
    </row>
    <row r="64" spans="2:7">
      <c r="B64" s="458"/>
      <c r="C64" s="459"/>
      <c r="D64" s="460"/>
      <c r="E64" s="460"/>
      <c r="F64" s="453" t="str">
        <f>IFERROR(Tabela3[[#This Row],[Atual]]/Tabela3[[#This Row],[Págs]],"")</f>
        <v/>
      </c>
      <c r="G64" s="459"/>
    </row>
    <row r="65" spans="2:7">
      <c r="B65" s="458"/>
      <c r="C65" s="459"/>
      <c r="D65" s="460"/>
      <c r="E65" s="460"/>
      <c r="F65" s="453" t="str">
        <f>IFERROR(Tabela3[[#This Row],[Atual]]/Tabela3[[#This Row],[Págs]],"")</f>
        <v/>
      </c>
      <c r="G65" s="459"/>
    </row>
    <row r="66" spans="2:7">
      <c r="B66" s="458"/>
      <c r="C66" s="459"/>
      <c r="D66" s="460"/>
      <c r="E66" s="460"/>
      <c r="F66" s="453" t="str">
        <f>IFERROR(Tabela3[[#This Row],[Atual]]/Tabela3[[#This Row],[Págs]],"")</f>
        <v/>
      </c>
      <c r="G66" s="459"/>
    </row>
    <row r="67" spans="2:7">
      <c r="B67" s="458"/>
      <c r="C67" s="459"/>
      <c r="D67" s="460"/>
      <c r="E67" s="460"/>
      <c r="F67" s="453" t="str">
        <f>IFERROR(Tabela3[[#This Row],[Atual]]/Tabela3[[#This Row],[Págs]],"")</f>
        <v/>
      </c>
      <c r="G67" s="459"/>
    </row>
    <row r="68" spans="2:7">
      <c r="B68" s="458"/>
      <c r="C68" s="459"/>
      <c r="D68" s="460"/>
      <c r="E68" s="460"/>
      <c r="F68" s="453" t="str">
        <f>IFERROR(Tabela3[[#This Row],[Atual]]/Tabela3[[#This Row],[Págs]],"")</f>
        <v/>
      </c>
      <c r="G68" s="459"/>
    </row>
    <row r="69" spans="2:7">
      <c r="B69" s="458"/>
      <c r="C69" s="459"/>
      <c r="D69" s="460"/>
      <c r="E69" s="460"/>
      <c r="F69" s="453" t="str">
        <f>IFERROR(Tabela3[[#This Row],[Atual]]/Tabela3[[#This Row],[Págs]],"")</f>
        <v/>
      </c>
      <c r="G69" s="459"/>
    </row>
    <row r="70" spans="2:7">
      <c r="B70" s="458"/>
      <c r="C70" s="459"/>
      <c r="D70" s="460"/>
      <c r="E70" s="460"/>
      <c r="F70" s="453" t="str">
        <f>IFERROR(Tabela3[[#This Row],[Atual]]/Tabela3[[#This Row],[Págs]],"")</f>
        <v/>
      </c>
      <c r="G70" s="459"/>
    </row>
    <row r="71" spans="2:7">
      <c r="B71" s="458"/>
      <c r="C71" s="459"/>
      <c r="D71" s="460"/>
      <c r="E71" s="460"/>
      <c r="F71" s="453" t="str">
        <f>IFERROR(Tabela3[[#This Row],[Atual]]/Tabela3[[#This Row],[Págs]],"")</f>
        <v/>
      </c>
      <c r="G71" s="459"/>
    </row>
    <row r="72" spans="2:7">
      <c r="B72" s="458"/>
      <c r="C72" s="459"/>
      <c r="D72" s="460"/>
      <c r="E72" s="460"/>
      <c r="F72" s="453" t="str">
        <f>IFERROR(Tabela3[[#This Row],[Atual]]/Tabela3[[#This Row],[Págs]],"")</f>
        <v/>
      </c>
      <c r="G72" s="459"/>
    </row>
    <row r="73" spans="2:7">
      <c r="B73" s="458"/>
      <c r="C73" s="459"/>
      <c r="D73" s="460"/>
      <c r="E73" s="460"/>
      <c r="F73" s="453" t="str">
        <f>IFERROR(Tabela3[[#This Row],[Atual]]/Tabela3[[#This Row],[Págs]],"")</f>
        <v/>
      </c>
      <c r="G73" s="459"/>
    </row>
    <row r="74" spans="2:7">
      <c r="B74" s="458"/>
      <c r="C74" s="459"/>
      <c r="D74" s="460"/>
      <c r="E74" s="460"/>
      <c r="F74" s="453" t="str">
        <f>IFERROR(Tabela3[[#This Row],[Atual]]/Tabela3[[#This Row],[Págs]],"")</f>
        <v/>
      </c>
      <c r="G74" s="459"/>
    </row>
    <row r="75" spans="2:7">
      <c r="B75" s="458"/>
      <c r="C75" s="459"/>
      <c r="D75" s="460"/>
      <c r="E75" s="460"/>
      <c r="F75" s="453" t="str">
        <f>IFERROR(Tabela3[[#This Row],[Atual]]/Tabela3[[#This Row],[Págs]],"")</f>
        <v/>
      </c>
      <c r="G75" s="459"/>
    </row>
    <row r="76" spans="2:7">
      <c r="B76" s="458"/>
      <c r="C76" s="459"/>
      <c r="D76" s="460"/>
      <c r="E76" s="460"/>
      <c r="F76" s="453" t="str">
        <f>IFERROR(Tabela3[[#This Row],[Atual]]/Tabela3[[#This Row],[Págs]],"")</f>
        <v/>
      </c>
      <c r="G76" s="459"/>
    </row>
    <row r="77" spans="2:7">
      <c r="B77" s="458"/>
      <c r="C77" s="459"/>
      <c r="D77" s="460"/>
      <c r="E77" s="460"/>
      <c r="F77" s="453" t="str">
        <f>IFERROR(Tabela3[[#This Row],[Atual]]/Tabela3[[#This Row],[Págs]],"")</f>
        <v/>
      </c>
      <c r="G77" s="459"/>
    </row>
    <row r="78" spans="2:7">
      <c r="B78" s="458"/>
      <c r="C78" s="459"/>
      <c r="D78" s="460"/>
      <c r="E78" s="460"/>
      <c r="F78" s="453" t="str">
        <f>IFERROR(Tabela3[[#This Row],[Atual]]/Tabela3[[#This Row],[Págs]],"")</f>
        <v/>
      </c>
      <c r="G78" s="459"/>
    </row>
    <row r="79" spans="2:7">
      <c r="B79" s="458"/>
      <c r="C79" s="459"/>
      <c r="D79" s="460"/>
      <c r="E79" s="460"/>
      <c r="F79" s="453" t="str">
        <f>IFERROR(Tabela3[[#This Row],[Atual]]/Tabela3[[#This Row],[Págs]],"")</f>
        <v/>
      </c>
      <c r="G79" s="459"/>
    </row>
    <row r="80" spans="2:7">
      <c r="B80" s="458"/>
      <c r="C80" s="459"/>
      <c r="D80" s="460"/>
      <c r="E80" s="460"/>
      <c r="F80" s="453" t="str">
        <f>IFERROR(Tabela3[[#This Row],[Atual]]/Tabela3[[#This Row],[Págs]],"")</f>
        <v/>
      </c>
      <c r="G80" s="459"/>
    </row>
    <row r="81" spans="2:7">
      <c r="B81" s="458"/>
      <c r="C81" s="459"/>
      <c r="D81" s="460"/>
      <c r="E81" s="460"/>
      <c r="F81" s="453" t="str">
        <f>IFERROR(Tabela3[[#This Row],[Atual]]/Tabela3[[#This Row],[Págs]],"")</f>
        <v/>
      </c>
      <c r="G81" s="459"/>
    </row>
    <row r="82" spans="2:7">
      <c r="B82" s="458"/>
      <c r="C82" s="459"/>
      <c r="D82" s="460"/>
      <c r="E82" s="460"/>
      <c r="F82" s="453" t="str">
        <f>IFERROR(Tabela3[[#This Row],[Atual]]/Tabela3[[#This Row],[Págs]],"")</f>
        <v/>
      </c>
      <c r="G82" s="459"/>
    </row>
    <row r="83" spans="2:7">
      <c r="B83" s="458"/>
      <c r="C83" s="459"/>
      <c r="D83" s="460"/>
      <c r="E83" s="460"/>
      <c r="F83" s="453" t="str">
        <f>IFERROR(Tabela3[[#This Row],[Atual]]/Tabela3[[#This Row],[Págs]],"")</f>
        <v/>
      </c>
      <c r="G83" s="459"/>
    </row>
    <row r="84" spans="2:7">
      <c r="B84" s="458"/>
      <c r="C84" s="459"/>
      <c r="D84" s="460"/>
      <c r="E84" s="460"/>
      <c r="F84" s="453" t="str">
        <f>IFERROR(Tabela3[[#This Row],[Atual]]/Tabela3[[#This Row],[Págs]],"")</f>
        <v/>
      </c>
      <c r="G84" s="459"/>
    </row>
    <row r="85" spans="2:7">
      <c r="B85" s="458"/>
      <c r="C85" s="459"/>
      <c r="D85" s="460"/>
      <c r="E85" s="460"/>
      <c r="F85" s="453" t="str">
        <f>IFERROR(Tabela3[[#This Row],[Atual]]/Tabela3[[#This Row],[Págs]],"")</f>
        <v/>
      </c>
      <c r="G85" s="459"/>
    </row>
    <row r="86" spans="2:7">
      <c r="B86" s="458"/>
      <c r="C86" s="459"/>
      <c r="D86" s="460"/>
      <c r="E86" s="460"/>
      <c r="F86" s="453" t="str">
        <f>IFERROR(Tabela3[[#This Row],[Atual]]/Tabela3[[#This Row],[Págs]],"")</f>
        <v/>
      </c>
      <c r="G86" s="459"/>
    </row>
    <row r="87" spans="2:7">
      <c r="B87" s="458"/>
      <c r="C87" s="459"/>
      <c r="D87" s="460"/>
      <c r="E87" s="460"/>
      <c r="F87" s="453" t="str">
        <f>IFERROR(Tabela3[[#This Row],[Atual]]/Tabela3[[#This Row],[Págs]],"")</f>
        <v/>
      </c>
      <c r="G87" s="459"/>
    </row>
    <row r="88" spans="2:7">
      <c r="B88" s="458"/>
      <c r="C88" s="459"/>
      <c r="D88" s="460"/>
      <c r="E88" s="460"/>
      <c r="F88" s="453" t="str">
        <f>IFERROR(Tabela3[[#This Row],[Atual]]/Tabela3[[#This Row],[Págs]],"")</f>
        <v/>
      </c>
      <c r="G88" s="459"/>
    </row>
    <row r="89" spans="2:7">
      <c r="B89" s="458"/>
      <c r="C89" s="459"/>
      <c r="D89" s="460"/>
      <c r="E89" s="460"/>
      <c r="F89" s="453" t="str">
        <f>IFERROR(Tabela3[[#This Row],[Atual]]/Tabela3[[#This Row],[Págs]],"")</f>
        <v/>
      </c>
      <c r="G89" s="459"/>
    </row>
    <row r="90" spans="2:7">
      <c r="B90" s="458"/>
      <c r="C90" s="459"/>
      <c r="D90" s="460"/>
      <c r="E90" s="460"/>
      <c r="F90" s="453" t="str">
        <f>IFERROR(Tabela3[[#This Row],[Atual]]/Tabela3[[#This Row],[Págs]],"")</f>
        <v/>
      </c>
      <c r="G90" s="459"/>
    </row>
    <row r="91" spans="2:7">
      <c r="B91" s="458"/>
      <c r="C91" s="459"/>
      <c r="D91" s="460"/>
      <c r="E91" s="460"/>
      <c r="F91" s="453" t="str">
        <f>IFERROR(Tabela3[[#This Row],[Atual]]/Tabela3[[#This Row],[Págs]],"")</f>
        <v/>
      </c>
      <c r="G91" s="459"/>
    </row>
    <row r="92" spans="2:7">
      <c r="B92" s="458"/>
      <c r="C92" s="459"/>
      <c r="D92" s="460"/>
      <c r="E92" s="460"/>
      <c r="F92" s="453" t="str">
        <f>IFERROR(Tabela3[[#This Row],[Atual]]/Tabela3[[#This Row],[Págs]],"")</f>
        <v/>
      </c>
      <c r="G92" s="459"/>
    </row>
    <row r="93" spans="2:7">
      <c r="B93" s="458"/>
      <c r="C93" s="459"/>
      <c r="D93" s="460"/>
      <c r="E93" s="460"/>
      <c r="F93" s="453" t="str">
        <f>IFERROR(Tabela3[[#This Row],[Atual]]/Tabela3[[#This Row],[Págs]],"")</f>
        <v/>
      </c>
      <c r="G93" s="459"/>
    </row>
    <row r="94" spans="2:7">
      <c r="B94" s="458"/>
      <c r="C94" s="459"/>
      <c r="D94" s="460"/>
      <c r="E94" s="460"/>
      <c r="F94" s="453" t="str">
        <f>IFERROR(Tabela3[[#This Row],[Atual]]/Tabela3[[#This Row],[Págs]],"")</f>
        <v/>
      </c>
      <c r="G94" s="459"/>
    </row>
    <row r="95" spans="2:7">
      <c r="B95" s="458"/>
      <c r="C95" s="459"/>
      <c r="D95" s="460"/>
      <c r="E95" s="460"/>
      <c r="F95" s="453" t="str">
        <f>IFERROR(Tabela3[[#This Row],[Atual]]/Tabela3[[#This Row],[Págs]],"")</f>
        <v/>
      </c>
      <c r="G95" s="459"/>
    </row>
    <row r="96" spans="2:7">
      <c r="B96" s="458"/>
      <c r="C96" s="459"/>
      <c r="D96" s="460"/>
      <c r="E96" s="460"/>
      <c r="F96" s="453" t="str">
        <f>IFERROR(Tabela3[[#This Row],[Atual]]/Tabela3[[#This Row],[Págs]],"")</f>
        <v/>
      </c>
      <c r="G96" s="459"/>
    </row>
    <row r="97" spans="2:7">
      <c r="B97" s="458"/>
      <c r="C97" s="459"/>
      <c r="D97" s="460"/>
      <c r="E97" s="460"/>
      <c r="F97" s="453" t="str">
        <f>IFERROR(Tabela3[[#This Row],[Atual]]/Tabela3[[#This Row],[Págs]],"")</f>
        <v/>
      </c>
      <c r="G97" s="459"/>
    </row>
    <row r="98" spans="2:7">
      <c r="B98" s="458"/>
      <c r="C98" s="459"/>
      <c r="D98" s="460"/>
      <c r="E98" s="460"/>
      <c r="F98" s="453" t="str">
        <f>IFERROR(Tabela3[[#This Row],[Atual]]/Tabela3[[#This Row],[Págs]],"")</f>
        <v/>
      </c>
      <c r="G98" s="459"/>
    </row>
    <row r="99" spans="2:7">
      <c r="B99" s="458"/>
      <c r="C99" s="459"/>
      <c r="D99" s="460"/>
      <c r="E99" s="460"/>
      <c r="F99" s="453" t="str">
        <f>IFERROR(Tabela3[[#This Row],[Atual]]/Tabela3[[#This Row],[Págs]],"")</f>
        <v/>
      </c>
      <c r="G99" s="459"/>
    </row>
    <row r="100" spans="2:7">
      <c r="B100" s="458"/>
      <c r="C100" s="459"/>
      <c r="D100" s="460"/>
      <c r="E100" s="460"/>
      <c r="F100" s="453" t="str">
        <f>IFERROR(Tabela3[[#This Row],[Atual]]/Tabela3[[#This Row],[Págs]],"")</f>
        <v/>
      </c>
      <c r="G100" s="459"/>
    </row>
    <row r="101" spans="2:7">
      <c r="B101" s="458"/>
      <c r="C101" s="459"/>
      <c r="D101" s="460"/>
      <c r="E101" s="460"/>
      <c r="F101" s="453" t="str">
        <f>IFERROR(Tabela3[[#This Row],[Atual]]/Tabela3[[#This Row],[Págs]],"")</f>
        <v/>
      </c>
      <c r="G101" s="459"/>
    </row>
    <row r="102" spans="2:7">
      <c r="B102" s="458"/>
      <c r="C102" s="459"/>
      <c r="D102" s="460"/>
      <c r="E102" s="460"/>
      <c r="F102" s="453" t="str">
        <f>IFERROR(Tabela3[[#This Row],[Atual]]/Tabela3[[#This Row],[Págs]],"")</f>
        <v/>
      </c>
      <c r="G102" s="459"/>
    </row>
    <row r="103" spans="2:7">
      <c r="B103" s="458"/>
      <c r="C103" s="459"/>
      <c r="D103" s="460"/>
      <c r="E103" s="460"/>
      <c r="F103" s="453" t="str">
        <f>IFERROR(Tabela3[[#This Row],[Atual]]/Tabela3[[#This Row],[Págs]],"")</f>
        <v/>
      </c>
      <c r="G103" s="459"/>
    </row>
    <row r="104" spans="2:7">
      <c r="B104" s="458"/>
      <c r="C104" s="459"/>
      <c r="D104" s="460"/>
      <c r="E104" s="460"/>
      <c r="F104" s="453" t="str">
        <f>IFERROR(Tabela3[[#This Row],[Atual]]/Tabela3[[#This Row],[Págs]],"")</f>
        <v/>
      </c>
      <c r="G104" s="459"/>
    </row>
    <row r="105" spans="2:7">
      <c r="B105" s="458"/>
      <c r="C105" s="459"/>
      <c r="D105" s="460"/>
      <c r="E105" s="460"/>
      <c r="F105" s="453" t="str">
        <f>IFERROR(Tabela3[[#This Row],[Atual]]/Tabela3[[#This Row],[Págs]],"")</f>
        <v/>
      </c>
      <c r="G105" s="459"/>
    </row>
    <row r="106" spans="2:7">
      <c r="B106" s="458"/>
      <c r="C106" s="459"/>
      <c r="D106" s="460"/>
      <c r="E106" s="460"/>
      <c r="F106" s="453" t="str">
        <f>IFERROR(Tabela3[[#This Row],[Atual]]/Tabela3[[#This Row],[Págs]],"")</f>
        <v/>
      </c>
      <c r="G106" s="459"/>
    </row>
    <row r="107" spans="2:7">
      <c r="B107" s="458"/>
      <c r="C107" s="459"/>
      <c r="D107" s="460"/>
      <c r="E107" s="460"/>
      <c r="F107" s="453" t="str">
        <f>IFERROR(Tabela3[[#This Row],[Atual]]/Tabela3[[#This Row],[Págs]],"")</f>
        <v/>
      </c>
      <c r="G107" s="459"/>
    </row>
    <row r="108" spans="2:7">
      <c r="B108" s="458"/>
      <c r="C108" s="459"/>
      <c r="D108" s="460"/>
      <c r="E108" s="460"/>
      <c r="F108" s="453" t="str">
        <f>IFERROR(Tabela3[[#This Row],[Atual]]/Tabela3[[#This Row],[Págs]],"")</f>
        <v/>
      </c>
      <c r="G108" s="459"/>
    </row>
    <row r="109" spans="2:7">
      <c r="B109" s="458"/>
      <c r="C109" s="459"/>
      <c r="D109" s="460"/>
      <c r="E109" s="460"/>
      <c r="F109" s="453" t="str">
        <f>IFERROR(Tabela3[[#This Row],[Atual]]/Tabela3[[#This Row],[Págs]],"")</f>
        <v/>
      </c>
      <c r="G109" s="459"/>
    </row>
    <row r="110" spans="2:7">
      <c r="B110" s="458"/>
      <c r="C110" s="459"/>
      <c r="D110" s="460"/>
      <c r="E110" s="460"/>
      <c r="F110" s="453" t="str">
        <f>IFERROR(Tabela3[[#This Row],[Atual]]/Tabela3[[#This Row],[Págs]],"")</f>
        <v/>
      </c>
      <c r="G110" s="459"/>
    </row>
    <row r="111" spans="2:7">
      <c r="B111" s="458"/>
      <c r="C111" s="459"/>
      <c r="D111" s="460"/>
      <c r="E111" s="460"/>
      <c r="F111" s="453" t="str">
        <f>IFERROR(Tabela3[[#This Row],[Atual]]/Tabela3[[#This Row],[Págs]],"")</f>
        <v/>
      </c>
      <c r="G111" s="459"/>
    </row>
    <row r="112" spans="2:7">
      <c r="B112" s="458"/>
      <c r="C112" s="459"/>
      <c r="D112" s="460"/>
      <c r="E112" s="460"/>
      <c r="F112" s="453" t="str">
        <f>IFERROR(Tabela3[[#This Row],[Atual]]/Tabela3[[#This Row],[Págs]],"")</f>
        <v/>
      </c>
      <c r="G112" s="459"/>
    </row>
    <row r="113" spans="2:7">
      <c r="B113" s="458"/>
      <c r="C113" s="459"/>
      <c r="D113" s="460"/>
      <c r="E113" s="460"/>
      <c r="F113" s="453" t="str">
        <f>IFERROR(Tabela3[[#This Row],[Atual]]/Tabela3[[#This Row],[Págs]],"")</f>
        <v/>
      </c>
      <c r="G113" s="459"/>
    </row>
    <row r="114" spans="2:7">
      <c r="B114" s="458"/>
      <c r="C114" s="459"/>
      <c r="D114" s="460"/>
      <c r="E114" s="460"/>
      <c r="F114" s="453" t="str">
        <f>IFERROR(Tabela3[[#This Row],[Atual]]/Tabela3[[#This Row],[Págs]],"")</f>
        <v/>
      </c>
      <c r="G114" s="459"/>
    </row>
    <row r="115" spans="2:7">
      <c r="B115" s="458"/>
      <c r="C115" s="459"/>
      <c r="D115" s="460"/>
      <c r="E115" s="460"/>
      <c r="F115" s="453" t="str">
        <f>IFERROR(Tabela3[[#This Row],[Atual]]/Tabela3[[#This Row],[Págs]],"")</f>
        <v/>
      </c>
      <c r="G115" s="459"/>
    </row>
    <row r="116" spans="2:7">
      <c r="B116" s="458"/>
      <c r="C116" s="459"/>
      <c r="D116" s="460"/>
      <c r="E116" s="460"/>
      <c r="F116" s="453" t="str">
        <f>IFERROR(Tabela3[[#This Row],[Atual]]/Tabela3[[#This Row],[Págs]],"")</f>
        <v/>
      </c>
      <c r="G116" s="459"/>
    </row>
    <row r="117" spans="2:7">
      <c r="B117" s="458"/>
      <c r="C117" s="459"/>
      <c r="D117" s="460"/>
      <c r="E117" s="460"/>
      <c r="F117" s="453" t="str">
        <f>IFERROR(Tabela3[[#This Row],[Atual]]/Tabela3[[#This Row],[Págs]],"")</f>
        <v/>
      </c>
      <c r="G117" s="459"/>
    </row>
    <row r="118" spans="2:7">
      <c r="B118" s="458"/>
      <c r="C118" s="459"/>
      <c r="D118" s="460"/>
      <c r="E118" s="460"/>
      <c r="F118" s="453" t="str">
        <f>IFERROR(Tabela3[[#This Row],[Atual]]/Tabela3[[#This Row],[Págs]],"")</f>
        <v/>
      </c>
      <c r="G118" s="459"/>
    </row>
    <row r="119" spans="2:7">
      <c r="B119" s="458"/>
      <c r="C119" s="459"/>
      <c r="D119" s="460"/>
      <c r="E119" s="460"/>
      <c r="F119" s="453" t="str">
        <f>IFERROR(Tabela3[[#This Row],[Atual]]/Tabela3[[#This Row],[Págs]],"")</f>
        <v/>
      </c>
      <c r="G119" s="459"/>
    </row>
    <row r="120" spans="2:7">
      <c r="B120" s="458"/>
      <c r="C120" s="459"/>
      <c r="D120" s="460"/>
      <c r="E120" s="460"/>
      <c r="F120" s="453" t="str">
        <f>IFERROR(Tabela3[[#This Row],[Atual]]/Tabela3[[#This Row],[Págs]],"")</f>
        <v/>
      </c>
      <c r="G120" s="459"/>
    </row>
    <row r="121" spans="2:7">
      <c r="B121" s="458"/>
      <c r="C121" s="459"/>
      <c r="D121" s="460"/>
      <c r="E121" s="460"/>
      <c r="F121" s="453" t="str">
        <f>IFERROR(Tabela3[[#This Row],[Atual]]/Tabela3[[#This Row],[Págs]],"")</f>
        <v/>
      </c>
      <c r="G121" s="459"/>
    </row>
    <row r="122" spans="2:7">
      <c r="B122" s="458"/>
      <c r="C122" s="459"/>
      <c r="D122" s="460"/>
      <c r="E122" s="460"/>
      <c r="F122" s="453" t="str">
        <f>IFERROR(Tabela3[[#This Row],[Atual]]/Tabela3[[#This Row],[Págs]],"")</f>
        <v/>
      </c>
      <c r="G122" s="459"/>
    </row>
    <row r="123" spans="2:7">
      <c r="B123" s="458"/>
      <c r="C123" s="459"/>
      <c r="D123" s="460"/>
      <c r="E123" s="460"/>
      <c r="F123" s="453" t="str">
        <f>IFERROR(Tabela3[[#This Row],[Atual]]/Tabela3[[#This Row],[Págs]],"")</f>
        <v/>
      </c>
      <c r="G123" s="459"/>
    </row>
    <row r="124" spans="2:7">
      <c r="B124" s="458"/>
      <c r="C124" s="459"/>
      <c r="D124" s="460"/>
      <c r="E124" s="460"/>
      <c r="F124" s="453" t="str">
        <f>IFERROR(Tabela3[[#This Row],[Atual]]/Tabela3[[#This Row],[Págs]],"")</f>
        <v/>
      </c>
      <c r="G124" s="459"/>
    </row>
    <row r="125" spans="2:7">
      <c r="B125" s="458"/>
      <c r="C125" s="459"/>
      <c r="D125" s="460"/>
      <c r="E125" s="460"/>
      <c r="F125" s="453" t="str">
        <f>IFERROR(Tabela3[[#This Row],[Atual]]/Tabela3[[#This Row],[Págs]],"")</f>
        <v/>
      </c>
      <c r="G125" s="459"/>
    </row>
    <row r="126" spans="2:7">
      <c r="B126" s="458"/>
      <c r="C126" s="459"/>
      <c r="D126" s="460"/>
      <c r="E126" s="460"/>
      <c r="F126" s="453" t="str">
        <f>IFERROR(Tabela3[[#This Row],[Atual]]/Tabela3[[#This Row],[Págs]],"")</f>
        <v/>
      </c>
      <c r="G126" s="459"/>
    </row>
    <row r="127" spans="2:7">
      <c r="B127" s="458"/>
      <c r="C127" s="459"/>
      <c r="D127" s="460"/>
      <c r="E127" s="460"/>
      <c r="F127" s="453" t="str">
        <f>IFERROR(Tabela3[[#This Row],[Atual]]/Tabela3[[#This Row],[Págs]],"")</f>
        <v/>
      </c>
      <c r="G127" s="459"/>
    </row>
    <row r="128" spans="2:7">
      <c r="B128" s="458"/>
      <c r="C128" s="459"/>
      <c r="D128" s="460"/>
      <c r="E128" s="460"/>
      <c r="F128" s="453" t="str">
        <f>IFERROR(Tabela3[[#This Row],[Atual]]/Tabela3[[#This Row],[Págs]],"")</f>
        <v/>
      </c>
      <c r="G128" s="459"/>
    </row>
    <row r="129" spans="2:7">
      <c r="B129" s="458"/>
      <c r="C129" s="459"/>
      <c r="D129" s="460"/>
      <c r="E129" s="460"/>
      <c r="F129" s="453" t="str">
        <f>IFERROR(Tabela3[[#This Row],[Atual]]/Tabela3[[#This Row],[Págs]],"")</f>
        <v/>
      </c>
      <c r="G129" s="459"/>
    </row>
    <row r="130" spans="2:7">
      <c r="B130" s="458"/>
      <c r="C130" s="459"/>
      <c r="D130" s="460"/>
      <c r="E130" s="460"/>
      <c r="F130" s="453" t="str">
        <f>IFERROR(Tabela3[[#This Row],[Atual]]/Tabela3[[#This Row],[Págs]],"")</f>
        <v/>
      </c>
      <c r="G130" s="459"/>
    </row>
    <row r="131" spans="2:7">
      <c r="B131" s="458"/>
      <c r="C131" s="459"/>
      <c r="D131" s="460"/>
      <c r="E131" s="460"/>
      <c r="F131" s="453" t="str">
        <f>IFERROR(Tabela3[[#This Row],[Atual]]/Tabela3[[#This Row],[Págs]],"")</f>
        <v/>
      </c>
      <c r="G131" s="459"/>
    </row>
    <row r="132" spans="2:7">
      <c r="B132" s="458"/>
      <c r="C132" s="459"/>
      <c r="D132" s="460"/>
      <c r="E132" s="460"/>
      <c r="F132" s="453" t="str">
        <f>IFERROR(Tabela3[[#This Row],[Atual]]/Tabela3[[#This Row],[Págs]],"")</f>
        <v/>
      </c>
      <c r="G132" s="459"/>
    </row>
    <row r="133" spans="2:7">
      <c r="B133" s="458"/>
      <c r="C133" s="459"/>
      <c r="D133" s="460"/>
      <c r="E133" s="460"/>
      <c r="F133" s="453" t="str">
        <f>IFERROR(Tabela3[[#This Row],[Atual]]/Tabela3[[#This Row],[Págs]],"")</f>
        <v/>
      </c>
      <c r="G133" s="459"/>
    </row>
    <row r="134" spans="2:7">
      <c r="B134" s="458"/>
      <c r="C134" s="459"/>
      <c r="D134" s="460"/>
      <c r="E134" s="460"/>
      <c r="F134" s="453" t="str">
        <f>IFERROR(Tabela3[[#This Row],[Atual]]/Tabela3[[#This Row],[Págs]],"")</f>
        <v/>
      </c>
      <c r="G134" s="459"/>
    </row>
    <row r="135" spans="2:7">
      <c r="B135" s="458"/>
      <c r="C135" s="459"/>
      <c r="D135" s="460"/>
      <c r="E135" s="460"/>
      <c r="F135" s="453" t="str">
        <f>IFERROR(Tabela3[[#This Row],[Atual]]/Tabela3[[#This Row],[Págs]],"")</f>
        <v/>
      </c>
      <c r="G135" s="459"/>
    </row>
    <row r="136" spans="2:7">
      <c r="B136" s="458"/>
      <c r="C136" s="459"/>
      <c r="D136" s="460"/>
      <c r="E136" s="460"/>
      <c r="F136" s="453" t="str">
        <f>IFERROR(Tabela3[[#This Row],[Atual]]/Tabela3[[#This Row],[Págs]],"")</f>
        <v/>
      </c>
      <c r="G136" s="459"/>
    </row>
    <row r="137" spans="2:7">
      <c r="B137" s="458"/>
      <c r="C137" s="459"/>
      <c r="D137" s="460"/>
      <c r="E137" s="460"/>
      <c r="F137" s="453" t="str">
        <f>IFERROR(Tabela3[[#This Row],[Atual]]/Tabela3[[#This Row],[Págs]],"")</f>
        <v/>
      </c>
      <c r="G137" s="459"/>
    </row>
    <row r="138" spans="2:7">
      <c r="B138" s="458"/>
      <c r="C138" s="459"/>
      <c r="D138" s="460"/>
      <c r="E138" s="460"/>
      <c r="F138" s="453" t="str">
        <f>IFERROR(Tabela3[[#This Row],[Atual]]/Tabela3[[#This Row],[Págs]],"")</f>
        <v/>
      </c>
      <c r="G138" s="459"/>
    </row>
    <row r="139" spans="2:7">
      <c r="B139" s="458"/>
      <c r="C139" s="459"/>
      <c r="D139" s="460"/>
      <c r="E139" s="460"/>
      <c r="F139" s="453" t="str">
        <f>IFERROR(Tabela3[[#This Row],[Atual]]/Tabela3[[#This Row],[Págs]],"")</f>
        <v/>
      </c>
      <c r="G139" s="459"/>
    </row>
    <row r="140" spans="2:7">
      <c r="B140" s="458"/>
      <c r="C140" s="459"/>
      <c r="D140" s="460"/>
      <c r="E140" s="460"/>
      <c r="F140" s="453" t="str">
        <f>IFERROR(Tabela3[[#This Row],[Atual]]/Tabela3[[#This Row],[Págs]],"")</f>
        <v/>
      </c>
      <c r="G140" s="459"/>
    </row>
    <row r="141" spans="2:7">
      <c r="B141" s="458"/>
      <c r="C141" s="459"/>
      <c r="D141" s="460"/>
      <c r="E141" s="460"/>
      <c r="F141" s="453" t="str">
        <f>IFERROR(Tabela3[[#This Row],[Atual]]/Tabela3[[#This Row],[Págs]],"")</f>
        <v/>
      </c>
      <c r="G141" s="459"/>
    </row>
    <row r="142" spans="2:7">
      <c r="B142" s="458"/>
      <c r="C142" s="459"/>
      <c r="D142" s="460"/>
      <c r="E142" s="460"/>
      <c r="F142" s="453" t="str">
        <f>IFERROR(Tabela3[[#This Row],[Atual]]/Tabela3[[#This Row],[Págs]],"")</f>
        <v/>
      </c>
      <c r="G142" s="459"/>
    </row>
    <row r="143" spans="2:7">
      <c r="B143" s="458"/>
      <c r="C143" s="459"/>
      <c r="D143" s="460"/>
      <c r="E143" s="460"/>
      <c r="F143" s="453" t="str">
        <f>IFERROR(Tabela3[[#This Row],[Atual]]/Tabela3[[#This Row],[Págs]],"")</f>
        <v/>
      </c>
      <c r="G143" s="459"/>
    </row>
    <row r="144" spans="2:7">
      <c r="B144" s="458"/>
      <c r="C144" s="459"/>
      <c r="D144" s="460"/>
      <c r="E144" s="460"/>
      <c r="F144" s="453" t="str">
        <f>IFERROR(Tabela3[[#This Row],[Atual]]/Tabela3[[#This Row],[Págs]],"")</f>
        <v/>
      </c>
      <c r="G144" s="459"/>
    </row>
    <row r="145" spans="2:7">
      <c r="B145" s="458"/>
      <c r="C145" s="459"/>
      <c r="D145" s="460"/>
      <c r="E145" s="460"/>
      <c r="F145" s="453" t="str">
        <f>IFERROR(Tabela3[[#This Row],[Atual]]/Tabela3[[#This Row],[Págs]],"")</f>
        <v/>
      </c>
      <c r="G145" s="459"/>
    </row>
    <row r="146" spans="2:7">
      <c r="B146" s="458"/>
      <c r="C146" s="459"/>
      <c r="D146" s="460"/>
      <c r="E146" s="460"/>
      <c r="F146" s="453" t="str">
        <f>IFERROR(Tabela3[[#This Row],[Atual]]/Tabela3[[#This Row],[Págs]],"")</f>
        <v/>
      </c>
      <c r="G146" s="459"/>
    </row>
    <row r="147" spans="2:7">
      <c r="B147" s="458"/>
      <c r="C147" s="459"/>
      <c r="D147" s="460"/>
      <c r="E147" s="460"/>
      <c r="F147" s="453" t="str">
        <f>IFERROR(Tabela3[[#This Row],[Atual]]/Tabela3[[#This Row],[Págs]],"")</f>
        <v/>
      </c>
      <c r="G147" s="459"/>
    </row>
    <row r="148" spans="2:7">
      <c r="B148" s="458"/>
      <c r="C148" s="459"/>
      <c r="D148" s="460"/>
      <c r="E148" s="460"/>
      <c r="F148" s="453" t="str">
        <f>IFERROR(Tabela3[[#This Row],[Atual]]/Tabela3[[#This Row],[Págs]],"")</f>
        <v/>
      </c>
      <c r="G148" s="459"/>
    </row>
    <row r="149" spans="2:7">
      <c r="B149" s="458"/>
      <c r="C149" s="459"/>
      <c r="D149" s="460"/>
      <c r="E149" s="460"/>
      <c r="F149" s="453" t="str">
        <f>IFERROR(Tabela3[[#This Row],[Atual]]/Tabela3[[#This Row],[Págs]],"")</f>
        <v/>
      </c>
      <c r="G149" s="459"/>
    </row>
    <row r="150" spans="2:7">
      <c r="B150" s="458"/>
      <c r="C150" s="459"/>
      <c r="D150" s="460"/>
      <c r="E150" s="460"/>
      <c r="F150" s="453" t="str">
        <f>IFERROR(Tabela3[[#This Row],[Atual]]/Tabela3[[#This Row],[Págs]],"")</f>
        <v/>
      </c>
      <c r="G150" s="459"/>
    </row>
    <row r="151" spans="2:7">
      <c r="B151" s="458"/>
      <c r="C151" s="459"/>
      <c r="D151" s="460"/>
      <c r="E151" s="460"/>
      <c r="F151" s="453" t="str">
        <f>IFERROR(Tabela3[[#This Row],[Atual]]/Tabela3[[#This Row],[Págs]],"")</f>
        <v/>
      </c>
      <c r="G151" s="459"/>
    </row>
    <row r="152" spans="2:7">
      <c r="B152" s="458"/>
      <c r="C152" s="459"/>
      <c r="D152" s="460"/>
      <c r="E152" s="460"/>
      <c r="F152" s="453" t="str">
        <f>IFERROR(Tabela3[[#This Row],[Atual]]/Tabela3[[#This Row],[Págs]],"")</f>
        <v/>
      </c>
      <c r="G152" s="459"/>
    </row>
    <row r="153" spans="2:7">
      <c r="B153" s="458"/>
      <c r="C153" s="459"/>
      <c r="D153" s="460"/>
      <c r="E153" s="460"/>
      <c r="F153" s="453" t="str">
        <f>IFERROR(Tabela3[[#This Row],[Atual]]/Tabela3[[#This Row],[Págs]],"")</f>
        <v/>
      </c>
      <c r="G153" s="459"/>
    </row>
    <row r="154" spans="2:7">
      <c r="B154" s="458"/>
      <c r="C154" s="459"/>
      <c r="D154" s="460"/>
      <c r="E154" s="460"/>
      <c r="F154" s="453" t="str">
        <f>IFERROR(Tabela3[[#This Row],[Atual]]/Tabela3[[#This Row],[Págs]],"")</f>
        <v/>
      </c>
      <c r="G154" s="459"/>
    </row>
    <row r="155" spans="2:7">
      <c r="B155" s="458"/>
      <c r="C155" s="459"/>
      <c r="D155" s="460"/>
      <c r="E155" s="460"/>
      <c r="F155" s="453" t="str">
        <f>IFERROR(Tabela3[[#This Row],[Atual]]/Tabela3[[#This Row],[Págs]],"")</f>
        <v/>
      </c>
      <c r="G155" s="459"/>
    </row>
    <row r="156" spans="2:7">
      <c r="B156" s="458"/>
      <c r="C156" s="459"/>
      <c r="D156" s="460"/>
      <c r="E156" s="460"/>
      <c r="F156" s="453" t="str">
        <f>IFERROR(Tabela3[[#This Row],[Atual]]/Tabela3[[#This Row],[Págs]],"")</f>
        <v/>
      </c>
      <c r="G156" s="459"/>
    </row>
    <row r="157" spans="2:7">
      <c r="B157" s="458"/>
      <c r="C157" s="459"/>
      <c r="D157" s="460"/>
      <c r="E157" s="460"/>
      <c r="F157" s="453" t="str">
        <f>IFERROR(Tabela3[[#This Row],[Atual]]/Tabela3[[#This Row],[Págs]],"")</f>
        <v/>
      </c>
      <c r="G157" s="459"/>
    </row>
    <row r="158" spans="2:7">
      <c r="B158" s="458"/>
      <c r="C158" s="459"/>
      <c r="D158" s="460"/>
      <c r="E158" s="460"/>
      <c r="F158" s="453" t="str">
        <f>IFERROR(Tabela3[[#This Row],[Atual]]/Tabela3[[#This Row],[Págs]],"")</f>
        <v/>
      </c>
      <c r="G158" s="459"/>
    </row>
    <row r="159" spans="2:7">
      <c r="B159" s="458"/>
      <c r="C159" s="459"/>
      <c r="D159" s="460"/>
      <c r="E159" s="460"/>
      <c r="F159" s="453" t="str">
        <f>IFERROR(Tabela3[[#This Row],[Atual]]/Tabela3[[#This Row],[Págs]],"")</f>
        <v/>
      </c>
      <c r="G159" s="459"/>
    </row>
    <row r="160" spans="2:7">
      <c r="B160" s="458"/>
      <c r="C160" s="459"/>
      <c r="D160" s="460"/>
      <c r="E160" s="460"/>
      <c r="F160" s="453" t="str">
        <f>IFERROR(Tabela3[[#This Row],[Atual]]/Tabela3[[#This Row],[Págs]],"")</f>
        <v/>
      </c>
      <c r="G160" s="459"/>
    </row>
    <row r="161" spans="2:7">
      <c r="B161" s="458"/>
      <c r="C161" s="459"/>
      <c r="D161" s="460"/>
      <c r="E161" s="460"/>
      <c r="F161" s="453" t="str">
        <f>IFERROR(Tabela3[[#This Row],[Atual]]/Tabela3[[#This Row],[Págs]],"")</f>
        <v/>
      </c>
      <c r="G161" s="459"/>
    </row>
    <row r="162" spans="2:7">
      <c r="B162" s="458"/>
      <c r="C162" s="459"/>
      <c r="D162" s="460"/>
      <c r="E162" s="460"/>
      <c r="F162" s="453" t="str">
        <f>IFERROR(Tabela3[[#This Row],[Atual]]/Tabela3[[#This Row],[Págs]],"")</f>
        <v/>
      </c>
      <c r="G162" s="459"/>
    </row>
    <row r="163" spans="2:7">
      <c r="B163" s="458"/>
      <c r="C163" s="459"/>
      <c r="D163" s="460"/>
      <c r="E163" s="460"/>
      <c r="F163" s="453" t="str">
        <f>IFERROR(Tabela3[[#This Row],[Atual]]/Tabela3[[#This Row],[Págs]],"")</f>
        <v/>
      </c>
      <c r="G163" s="459"/>
    </row>
    <row r="164" spans="2:7">
      <c r="B164" s="458"/>
      <c r="C164" s="459"/>
      <c r="D164" s="460"/>
      <c r="E164" s="460"/>
      <c r="F164" s="453" t="str">
        <f>IFERROR(Tabela3[[#This Row],[Atual]]/Tabela3[[#This Row],[Págs]],"")</f>
        <v/>
      </c>
      <c r="G164" s="459"/>
    </row>
    <row r="165" spans="2:7">
      <c r="B165" s="458"/>
      <c r="C165" s="459"/>
      <c r="D165" s="460"/>
      <c r="E165" s="460"/>
      <c r="F165" s="453" t="str">
        <f>IFERROR(Tabela3[[#This Row],[Atual]]/Tabela3[[#This Row],[Págs]],"")</f>
        <v/>
      </c>
      <c r="G165" s="459"/>
    </row>
    <row r="166" spans="2:7">
      <c r="B166" s="458"/>
      <c r="C166" s="459"/>
      <c r="D166" s="460"/>
      <c r="E166" s="460"/>
      <c r="F166" s="453" t="str">
        <f>IFERROR(Tabela3[[#This Row],[Atual]]/Tabela3[[#This Row],[Págs]],"")</f>
        <v/>
      </c>
      <c r="G166" s="459"/>
    </row>
    <row r="167" spans="2:7">
      <c r="B167" s="458"/>
      <c r="C167" s="459"/>
      <c r="D167" s="460"/>
      <c r="E167" s="460"/>
      <c r="F167" s="453" t="str">
        <f>IFERROR(Tabela3[[#This Row],[Atual]]/Tabela3[[#This Row],[Págs]],"")</f>
        <v/>
      </c>
      <c r="G167" s="459"/>
    </row>
    <row r="168" spans="2:7">
      <c r="B168" s="458"/>
      <c r="C168" s="459"/>
      <c r="D168" s="460"/>
      <c r="E168" s="460"/>
      <c r="F168" s="453" t="str">
        <f>IFERROR(Tabela3[[#This Row],[Atual]]/Tabela3[[#This Row],[Págs]],"")</f>
        <v/>
      </c>
      <c r="G168" s="459"/>
    </row>
    <row r="169" spans="2:7">
      <c r="B169" s="458"/>
      <c r="C169" s="459"/>
      <c r="D169" s="460"/>
      <c r="E169" s="460"/>
      <c r="F169" s="453" t="str">
        <f>IFERROR(Tabela3[[#This Row],[Atual]]/Tabela3[[#This Row],[Págs]],"")</f>
        <v/>
      </c>
      <c r="G169" s="459"/>
    </row>
    <row r="170" spans="2:7">
      <c r="B170" s="458"/>
      <c r="C170" s="459"/>
      <c r="D170" s="460"/>
      <c r="E170" s="460"/>
      <c r="F170" s="453" t="str">
        <f>IFERROR(Tabela3[[#This Row],[Atual]]/Tabela3[[#This Row],[Págs]],"")</f>
        <v/>
      </c>
      <c r="G170" s="459"/>
    </row>
    <row r="171" spans="2:7">
      <c r="B171" s="458"/>
      <c r="C171" s="459"/>
      <c r="D171" s="460"/>
      <c r="E171" s="460"/>
      <c r="F171" s="453" t="str">
        <f>IFERROR(Tabela3[[#This Row],[Atual]]/Tabela3[[#This Row],[Págs]],"")</f>
        <v/>
      </c>
      <c r="G171" s="459"/>
    </row>
    <row r="172" spans="2:7">
      <c r="B172" s="458"/>
      <c r="C172" s="459"/>
      <c r="D172" s="460"/>
      <c r="E172" s="460"/>
      <c r="F172" s="453" t="str">
        <f>IFERROR(Tabela3[[#This Row],[Atual]]/Tabela3[[#This Row],[Págs]],"")</f>
        <v/>
      </c>
      <c r="G172" s="459"/>
    </row>
    <row r="173" spans="2:7">
      <c r="B173" s="458"/>
      <c r="C173" s="459"/>
      <c r="D173" s="460"/>
      <c r="E173" s="460"/>
      <c r="F173" s="453" t="str">
        <f>IFERROR(Tabela3[[#This Row],[Atual]]/Tabela3[[#This Row],[Págs]],"")</f>
        <v/>
      </c>
      <c r="G173" s="459"/>
    </row>
    <row r="174" spans="2:7">
      <c r="B174" s="458"/>
      <c r="C174" s="459"/>
      <c r="D174" s="460"/>
      <c r="E174" s="460"/>
      <c r="F174" s="453" t="str">
        <f>IFERROR(Tabela3[[#This Row],[Atual]]/Tabela3[[#This Row],[Págs]],"")</f>
        <v/>
      </c>
      <c r="G174" s="459"/>
    </row>
    <row r="175" spans="2:7">
      <c r="B175" s="458"/>
      <c r="C175" s="459"/>
      <c r="D175" s="460"/>
      <c r="E175" s="460"/>
      <c r="F175" s="453" t="str">
        <f>IFERROR(Tabela3[[#This Row],[Atual]]/Tabela3[[#This Row],[Págs]],"")</f>
        <v/>
      </c>
      <c r="G175" s="459"/>
    </row>
    <row r="176" spans="2:7">
      <c r="B176" s="458"/>
      <c r="C176" s="459"/>
      <c r="D176" s="460"/>
      <c r="E176" s="460"/>
      <c r="F176" s="453" t="str">
        <f>IFERROR(Tabela3[[#This Row],[Atual]]/Tabela3[[#This Row],[Págs]],"")</f>
        <v/>
      </c>
      <c r="G176" s="459"/>
    </row>
    <row r="177" spans="2:7">
      <c r="B177" s="458"/>
      <c r="C177" s="459"/>
      <c r="D177" s="460"/>
      <c r="E177" s="460"/>
      <c r="F177" s="453" t="str">
        <f>IFERROR(Tabela3[[#This Row],[Atual]]/Tabela3[[#This Row],[Págs]],"")</f>
        <v/>
      </c>
      <c r="G177" s="459"/>
    </row>
    <row r="178" spans="2:7">
      <c r="B178" s="458"/>
      <c r="C178" s="459"/>
      <c r="D178" s="460"/>
      <c r="E178" s="460"/>
      <c r="F178" s="453" t="str">
        <f>IFERROR(Tabela3[[#This Row],[Atual]]/Tabela3[[#This Row],[Págs]],"")</f>
        <v/>
      </c>
      <c r="G178" s="459"/>
    </row>
    <row r="179" spans="2:7">
      <c r="B179" s="458"/>
      <c r="C179" s="459"/>
      <c r="D179" s="460"/>
      <c r="E179" s="460"/>
      <c r="F179" s="453" t="str">
        <f>IFERROR(Tabela3[[#This Row],[Atual]]/Tabela3[[#This Row],[Págs]],"")</f>
        <v/>
      </c>
      <c r="G179" s="459"/>
    </row>
    <row r="180" spans="2:7">
      <c r="B180" s="458"/>
      <c r="C180" s="459"/>
      <c r="D180" s="460"/>
      <c r="E180" s="460"/>
      <c r="F180" s="453" t="str">
        <f>IFERROR(Tabela3[[#This Row],[Atual]]/Tabela3[[#This Row],[Págs]],"")</f>
        <v/>
      </c>
      <c r="G180" s="459"/>
    </row>
    <row r="181" spans="2:7">
      <c r="B181" s="458"/>
      <c r="C181" s="459"/>
      <c r="D181" s="460"/>
      <c r="E181" s="460"/>
      <c r="F181" s="453" t="str">
        <f>IFERROR(Tabela3[[#This Row],[Atual]]/Tabela3[[#This Row],[Págs]],"")</f>
        <v/>
      </c>
      <c r="G181" s="459"/>
    </row>
    <row r="182" spans="2:7">
      <c r="B182" s="458"/>
      <c r="C182" s="459"/>
      <c r="D182" s="460"/>
      <c r="E182" s="460"/>
      <c r="F182" s="453" t="str">
        <f>IFERROR(Tabela3[[#This Row],[Atual]]/Tabela3[[#This Row],[Págs]],"")</f>
        <v/>
      </c>
      <c r="G182" s="459"/>
    </row>
    <row r="183" spans="2:7">
      <c r="B183" s="458"/>
      <c r="C183" s="459"/>
      <c r="D183" s="460"/>
      <c r="E183" s="460"/>
      <c r="F183" s="453" t="str">
        <f>IFERROR(Tabela3[[#This Row],[Atual]]/Tabela3[[#This Row],[Págs]],"")</f>
        <v/>
      </c>
      <c r="G183" s="459"/>
    </row>
    <row r="184" spans="2:7">
      <c r="B184" s="458"/>
      <c r="C184" s="459"/>
      <c r="D184" s="460"/>
      <c r="E184" s="460"/>
      <c r="F184" s="453" t="str">
        <f>IFERROR(Tabela3[[#This Row],[Atual]]/Tabela3[[#This Row],[Págs]],"")</f>
        <v/>
      </c>
      <c r="G184" s="459"/>
    </row>
    <row r="185" spans="2:7">
      <c r="B185" s="458"/>
      <c r="C185" s="459"/>
      <c r="D185" s="460"/>
      <c r="E185" s="460"/>
      <c r="F185" s="453" t="str">
        <f>IFERROR(Tabela3[[#This Row],[Atual]]/Tabela3[[#This Row],[Págs]],"")</f>
        <v/>
      </c>
      <c r="G185" s="459"/>
    </row>
    <row r="186" spans="2:7">
      <c r="B186" s="458"/>
      <c r="C186" s="459"/>
      <c r="D186" s="460"/>
      <c r="E186" s="460"/>
      <c r="F186" s="453" t="str">
        <f>IFERROR(Tabela3[[#This Row],[Atual]]/Tabela3[[#This Row],[Págs]],"")</f>
        <v/>
      </c>
      <c r="G186" s="459"/>
    </row>
    <row r="187" spans="2:7">
      <c r="B187" s="458"/>
      <c r="C187" s="459"/>
      <c r="D187" s="460"/>
      <c r="E187" s="460"/>
      <c r="F187" s="453" t="str">
        <f>IFERROR(Tabela3[[#This Row],[Atual]]/Tabela3[[#This Row],[Págs]],"")</f>
        <v/>
      </c>
      <c r="G187" s="459"/>
    </row>
    <row r="188" spans="2:7">
      <c r="B188" s="458"/>
      <c r="C188" s="459"/>
      <c r="D188" s="460"/>
      <c r="E188" s="460"/>
      <c r="F188" s="453" t="str">
        <f>IFERROR(Tabela3[[#This Row],[Atual]]/Tabela3[[#This Row],[Págs]],"")</f>
        <v/>
      </c>
      <c r="G188" s="459"/>
    </row>
    <row r="189" spans="2:7">
      <c r="B189" s="458"/>
      <c r="C189" s="459"/>
      <c r="D189" s="460"/>
      <c r="E189" s="460"/>
      <c r="F189" s="453" t="str">
        <f>IFERROR(Tabela3[[#This Row],[Atual]]/Tabela3[[#This Row],[Págs]],"")</f>
        <v/>
      </c>
      <c r="G189" s="459"/>
    </row>
    <row r="190" spans="2:7">
      <c r="B190" s="458"/>
      <c r="C190" s="459"/>
      <c r="D190" s="460"/>
      <c r="E190" s="460"/>
      <c r="F190" s="453" t="str">
        <f>IFERROR(Tabela3[[#This Row],[Atual]]/Tabela3[[#This Row],[Págs]],"")</f>
        <v/>
      </c>
      <c r="G190" s="459"/>
    </row>
    <row r="191" spans="2:7">
      <c r="B191" s="458"/>
      <c r="C191" s="459"/>
      <c r="D191" s="460"/>
      <c r="E191" s="460"/>
      <c r="F191" s="453" t="str">
        <f>IFERROR(Tabela3[[#This Row],[Atual]]/Tabela3[[#This Row],[Págs]],"")</f>
        <v/>
      </c>
      <c r="G191" s="459"/>
    </row>
    <row r="192" spans="2:7">
      <c r="B192" s="458"/>
      <c r="C192" s="459"/>
      <c r="D192" s="460"/>
      <c r="E192" s="460"/>
      <c r="F192" s="453" t="str">
        <f>IFERROR(Tabela3[[#This Row],[Atual]]/Tabela3[[#This Row],[Págs]],"")</f>
        <v/>
      </c>
      <c r="G192" s="459"/>
    </row>
    <row r="193" spans="2:7">
      <c r="B193" s="458"/>
      <c r="C193" s="459"/>
      <c r="D193" s="460"/>
      <c r="E193" s="460"/>
      <c r="F193" s="453" t="str">
        <f>IFERROR(Tabela3[[#This Row],[Atual]]/Tabela3[[#This Row],[Págs]],"")</f>
        <v/>
      </c>
      <c r="G193" s="459"/>
    </row>
    <row r="194" spans="2:7">
      <c r="B194" s="458"/>
      <c r="C194" s="459"/>
      <c r="D194" s="460"/>
      <c r="E194" s="460"/>
      <c r="F194" s="453" t="str">
        <f>IFERROR(Tabela3[[#This Row],[Atual]]/Tabela3[[#This Row],[Págs]],"")</f>
        <v/>
      </c>
      <c r="G194" s="459"/>
    </row>
    <row r="195" spans="2:7">
      <c r="B195" s="458"/>
      <c r="C195" s="459"/>
      <c r="D195" s="460"/>
      <c r="E195" s="460"/>
      <c r="F195" s="453" t="str">
        <f>IFERROR(Tabela3[[#This Row],[Atual]]/Tabela3[[#This Row],[Págs]],"")</f>
        <v/>
      </c>
      <c r="G195" s="459"/>
    </row>
    <row r="196" spans="2:7">
      <c r="B196" s="458"/>
      <c r="C196" s="459"/>
      <c r="D196" s="460"/>
      <c r="E196" s="460"/>
      <c r="F196" s="453" t="str">
        <f>IFERROR(Tabela3[[#This Row],[Atual]]/Tabela3[[#This Row],[Págs]],"")</f>
        <v/>
      </c>
      <c r="G196" s="459"/>
    </row>
    <row r="197" spans="2:7">
      <c r="B197" s="458"/>
      <c r="C197" s="459"/>
      <c r="D197" s="460"/>
      <c r="E197" s="460"/>
      <c r="F197" s="453" t="str">
        <f>IFERROR(Tabela3[[#This Row],[Atual]]/Tabela3[[#This Row],[Págs]],"")</f>
        <v/>
      </c>
      <c r="G197" s="459"/>
    </row>
    <row r="198" spans="2:7">
      <c r="B198" s="458"/>
      <c r="C198" s="459"/>
      <c r="D198" s="460"/>
      <c r="E198" s="460"/>
      <c r="F198" s="453" t="str">
        <f>IFERROR(Tabela3[[#This Row],[Atual]]/Tabela3[[#This Row],[Págs]],"")</f>
        <v/>
      </c>
      <c r="G198" s="459"/>
    </row>
    <row r="199" spans="2:7">
      <c r="B199" s="458"/>
      <c r="C199" s="459"/>
      <c r="D199" s="460"/>
      <c r="E199" s="460"/>
      <c r="F199" s="453" t="str">
        <f>IFERROR(Tabela3[[#This Row],[Atual]]/Tabela3[[#This Row],[Págs]],"")</f>
        <v/>
      </c>
      <c r="G199" s="459"/>
    </row>
    <row r="200" spans="2:7">
      <c r="B200" s="458"/>
      <c r="C200" s="459"/>
      <c r="D200" s="460"/>
      <c r="E200" s="460"/>
      <c r="F200" s="453" t="str">
        <f>IFERROR(Tabela3[[#This Row],[Atual]]/Tabela3[[#This Row],[Págs]],"")</f>
        <v/>
      </c>
      <c r="G200" s="459"/>
    </row>
    <row r="201" spans="2:7">
      <c r="B201" s="458"/>
      <c r="C201" s="459"/>
      <c r="D201" s="460"/>
      <c r="E201" s="460"/>
      <c r="F201" s="453" t="str">
        <f>IFERROR(Tabela3[[#This Row],[Atual]]/Tabela3[[#This Row],[Págs]],"")</f>
        <v/>
      </c>
      <c r="G201" s="459"/>
    </row>
    <row r="202" spans="2:7">
      <c r="B202" s="458"/>
      <c r="C202" s="459"/>
      <c r="D202" s="460"/>
      <c r="E202" s="460"/>
      <c r="F202" s="453" t="str">
        <f>IFERROR(Tabela3[[#This Row],[Atual]]/Tabela3[[#This Row],[Págs]],"")</f>
        <v/>
      </c>
      <c r="G202" s="459"/>
    </row>
    <row r="203" spans="2:7">
      <c r="B203" s="458"/>
      <c r="C203" s="459"/>
      <c r="D203" s="460"/>
      <c r="E203" s="460"/>
      <c r="F203" s="453" t="str">
        <f>IFERROR(Tabela3[[#This Row],[Atual]]/Tabela3[[#This Row],[Págs]],"")</f>
        <v/>
      </c>
      <c r="G203" s="459"/>
    </row>
    <row r="204" spans="2:7">
      <c r="B204" s="458"/>
      <c r="C204" s="459"/>
      <c r="D204" s="460"/>
      <c r="E204" s="460"/>
      <c r="F204" s="453" t="str">
        <f>IFERROR(Tabela3[[#This Row],[Atual]]/Tabela3[[#This Row],[Págs]],"")</f>
        <v/>
      </c>
      <c r="G204" s="459"/>
    </row>
    <row r="205" spans="2:7">
      <c r="B205" s="458"/>
      <c r="C205" s="459"/>
      <c r="D205" s="460"/>
      <c r="E205" s="460"/>
      <c r="F205" s="453" t="str">
        <f>IFERROR(Tabela3[[#This Row],[Atual]]/Tabela3[[#This Row],[Págs]],"")</f>
        <v/>
      </c>
      <c r="G205" s="459"/>
    </row>
    <row r="206" spans="2:7">
      <c r="B206" s="458"/>
      <c r="C206" s="459"/>
      <c r="D206" s="460"/>
      <c r="E206" s="460"/>
      <c r="F206" s="453" t="str">
        <f>IFERROR(Tabela3[[#This Row],[Atual]]/Tabela3[[#This Row],[Págs]],"")</f>
        <v/>
      </c>
      <c r="G206" s="459"/>
    </row>
    <row r="207" spans="2:7">
      <c r="B207" s="458"/>
      <c r="C207" s="459"/>
      <c r="D207" s="460"/>
      <c r="E207" s="460"/>
      <c r="F207" s="453" t="str">
        <f>IFERROR(Tabela3[[#This Row],[Atual]]/Tabela3[[#This Row],[Págs]],"")</f>
        <v/>
      </c>
      <c r="G207" s="459"/>
    </row>
    <row r="208" spans="2:7">
      <c r="B208" s="458"/>
      <c r="C208" s="459"/>
      <c r="D208" s="460"/>
      <c r="E208" s="460"/>
      <c r="F208" s="453" t="str">
        <f>IFERROR(Tabela3[[#This Row],[Atual]]/Tabela3[[#This Row],[Págs]],"")</f>
        <v/>
      </c>
      <c r="G208" s="459"/>
    </row>
    <row r="209" spans="2:7">
      <c r="B209" s="458"/>
      <c r="C209" s="459"/>
      <c r="D209" s="460"/>
      <c r="E209" s="460"/>
      <c r="F209" s="453" t="str">
        <f>IFERROR(Tabela3[[#This Row],[Atual]]/Tabela3[[#This Row],[Págs]],"")</f>
        <v/>
      </c>
      <c r="G209" s="459"/>
    </row>
    <row r="210" spans="2:7">
      <c r="B210" s="458"/>
      <c r="C210" s="459"/>
      <c r="D210" s="460"/>
      <c r="E210" s="460"/>
      <c r="F210" s="453" t="str">
        <f>IFERROR(Tabela3[[#This Row],[Atual]]/Tabela3[[#This Row],[Págs]],"")</f>
        <v/>
      </c>
      <c r="G210" s="459"/>
    </row>
    <row r="211" spans="2:7">
      <c r="B211" s="458"/>
      <c r="C211" s="459"/>
      <c r="D211" s="460"/>
      <c r="E211" s="460"/>
      <c r="F211" s="453" t="str">
        <f>IFERROR(Tabela3[[#This Row],[Atual]]/Tabela3[[#This Row],[Págs]],"")</f>
        <v/>
      </c>
      <c r="G211" s="459"/>
    </row>
    <row r="212" spans="2:7">
      <c r="B212" s="458"/>
      <c r="C212" s="459"/>
      <c r="D212" s="460"/>
      <c r="E212" s="460"/>
      <c r="F212" s="453" t="str">
        <f>IFERROR(Tabela3[[#This Row],[Atual]]/Tabela3[[#This Row],[Págs]],"")</f>
        <v/>
      </c>
      <c r="G212" s="459"/>
    </row>
    <row r="213" spans="2:7">
      <c r="B213" s="458"/>
      <c r="C213" s="459"/>
      <c r="D213" s="460"/>
      <c r="E213" s="460"/>
      <c r="F213" s="453" t="str">
        <f>IFERROR(Tabela3[[#This Row],[Atual]]/Tabela3[[#This Row],[Págs]],"")</f>
        <v/>
      </c>
      <c r="G213" s="459"/>
    </row>
    <row r="214" spans="2:7">
      <c r="B214" s="458"/>
      <c r="C214" s="459"/>
      <c r="D214" s="460"/>
      <c r="E214" s="460"/>
      <c r="F214" s="453" t="str">
        <f>IFERROR(Tabela3[[#This Row],[Atual]]/Tabela3[[#This Row],[Págs]],"")</f>
        <v/>
      </c>
      <c r="G214" s="459"/>
    </row>
    <row r="215" spans="2:7">
      <c r="B215" s="458"/>
      <c r="C215" s="459"/>
      <c r="D215" s="460"/>
      <c r="E215" s="460"/>
      <c r="F215" s="453" t="str">
        <f>IFERROR(Tabela3[[#This Row],[Atual]]/Tabela3[[#This Row],[Págs]],"")</f>
        <v/>
      </c>
      <c r="G215" s="459"/>
    </row>
    <row r="216" spans="2:7">
      <c r="B216" s="458"/>
      <c r="C216" s="459"/>
      <c r="D216" s="460"/>
      <c r="E216" s="460"/>
      <c r="F216" s="453" t="str">
        <f>IFERROR(Tabela3[[#This Row],[Atual]]/Tabela3[[#This Row],[Págs]],"")</f>
        <v/>
      </c>
      <c r="G216" s="459"/>
    </row>
    <row r="217" spans="2:7">
      <c r="B217" s="458"/>
      <c r="C217" s="459"/>
      <c r="D217" s="460"/>
      <c r="E217" s="460"/>
      <c r="F217" s="454" t="str">
        <f>IFERROR(Tabela3[[#This Row],[Atual]]/Tabela3[[#This Row],[Págs]],"")</f>
        <v/>
      </c>
      <c r="G217" s="461"/>
    </row>
    <row r="218" spans="2:7">
      <c r="B218" s="458"/>
      <c r="C218" s="459"/>
      <c r="D218" s="460"/>
      <c r="E218" s="460"/>
      <c r="F218" s="454" t="str">
        <f>IFERROR(Tabela3[[#This Row],[Atual]]/Tabela3[[#This Row],[Págs]],"")</f>
        <v/>
      </c>
      <c r="G218" s="461"/>
    </row>
    <row r="219" spans="2:7">
      <c r="B219" s="458"/>
      <c r="C219" s="459"/>
      <c r="D219" s="460"/>
      <c r="E219" s="460"/>
      <c r="F219" s="454" t="str">
        <f>IFERROR(Tabela3[[#This Row],[Atual]]/Tabela3[[#This Row],[Págs]],"")</f>
        <v/>
      </c>
      <c r="G219" s="461"/>
    </row>
    <row r="220" spans="2:7">
      <c r="B220" s="458"/>
      <c r="C220" s="459"/>
      <c r="D220" s="460"/>
      <c r="E220" s="460"/>
      <c r="F220" s="454" t="str">
        <f>IFERROR(Tabela3[[#This Row],[Atual]]/Tabela3[[#This Row],[Págs]],"")</f>
        <v/>
      </c>
      <c r="G220" s="461"/>
    </row>
    <row r="221" spans="2:7">
      <c r="B221" s="458"/>
      <c r="C221" s="459"/>
      <c r="D221" s="460"/>
      <c r="E221" s="460"/>
      <c r="F221" s="454" t="str">
        <f>IFERROR(Tabela3[[#This Row],[Atual]]/Tabela3[[#This Row],[Págs]],"")</f>
        <v/>
      </c>
      <c r="G221" s="461"/>
    </row>
    <row r="222" spans="2:7">
      <c r="B222" s="458"/>
      <c r="C222" s="459"/>
      <c r="D222" s="460"/>
      <c r="E222" s="460"/>
      <c r="F222" s="454" t="str">
        <f>IFERROR(Tabela3[[#This Row],[Atual]]/Tabela3[[#This Row],[Págs]],"")</f>
        <v/>
      </c>
      <c r="G222" s="461"/>
    </row>
    <row r="223" spans="2:7">
      <c r="B223" s="458"/>
      <c r="C223" s="459"/>
      <c r="D223" s="460"/>
      <c r="E223" s="460"/>
      <c r="F223" s="454" t="str">
        <f>IFERROR(Tabela3[[#This Row],[Atual]]/Tabela3[[#This Row],[Págs]],"")</f>
        <v/>
      </c>
      <c r="G223" s="461"/>
    </row>
    <row r="224" spans="2:7">
      <c r="B224" s="458"/>
      <c r="C224" s="459"/>
      <c r="D224" s="460"/>
      <c r="E224" s="460"/>
      <c r="F224" s="454" t="str">
        <f>IFERROR(Tabela3[[#This Row],[Atual]]/Tabela3[[#This Row],[Págs]],"")</f>
        <v/>
      </c>
      <c r="G224" s="461"/>
    </row>
  </sheetData>
  <sheetProtection algorithmName="SHA-512" hashValue="cZwUbkz5jbImeK6II4I7rJ+lWWXMzgqz2Y3DyRwta2hSI7ra9fnaBKTL/VOp4aDVjbFdlpn6bcByfOutis5dwA==" saltValue="i86SK9jA6VbwfjFoVhCuBA==" spinCount="100000" sheet="1" objects="1" scenarios="1"/>
  <conditionalFormatting sqref="F6:F224">
    <cfRule type="dataBar" priority="1">
      <dataBar>
        <cfvo type="min"/>
        <cfvo type="max"/>
        <color rgb="FFE3324C"/>
      </dataBar>
      <extLst>
        <ext xmlns:x14="http://schemas.microsoft.com/office/spreadsheetml/2009/9/main" uri="{B025F937-C7B1-47D3-B67F-A62EFF666E3E}">
          <x14:id>{20ABA120-3CFD-40F9-9930-7115C1B7276B}</x14:id>
        </ext>
      </extLst>
    </cfRule>
  </conditionalFormatting>
  <dataValidations count="1">
    <dataValidation type="list" allowBlank="1" showInputMessage="1" showErrorMessage="1" sqref="B6:B224" xr:uid="{A6524CE6-544A-4DE4-80A6-6A9FBB771D3A}">
      <formula1>ListaMaterias</formula1>
    </dataValidation>
  </dataValidations>
  <pageMargins left="0.511811024" right="0.511811024" top="0.78740157499999996" bottom="0.78740157499999996" header="0.31496062000000002" footer="0.31496062000000002"/>
  <pageSetup orientation="portrait" r:id="rId1"/>
  <drawing r:id="rId2"/>
  <legacy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ABA120-3CFD-40F9-9930-7115C1B727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F6:F224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7F7D2-3389-41A1-AF24-F2AE2491FD7C}">
  <sheetPr codeName="Planilha1"/>
  <dimension ref="A1:G55"/>
  <sheetViews>
    <sheetView showGridLines="0" showRowColHeaders="0" workbookViewId="0">
      <selection activeCell="G6" sqref="G6"/>
    </sheetView>
  </sheetViews>
  <sheetFormatPr defaultRowHeight="15"/>
  <cols>
    <col min="1" max="1" width="1.42578125" style="1" customWidth="1"/>
    <col min="2" max="2" width="39.28515625" style="1" customWidth="1"/>
    <col min="3" max="3" width="13.140625" style="19" customWidth="1"/>
    <col min="4" max="5" width="17.42578125" style="1" customWidth="1"/>
    <col min="6" max="6" width="13.42578125" style="1" customWidth="1"/>
    <col min="7" max="7" width="51.140625" style="1" customWidth="1"/>
    <col min="8" max="16384" width="9.140625" style="1"/>
  </cols>
  <sheetData>
    <row r="1" spans="1:7" s="61" customFormat="1">
      <c r="C1" s="221"/>
    </row>
    <row r="3" spans="1:7" ht="15.75">
      <c r="B3" s="10"/>
      <c r="C3" s="18"/>
    </row>
    <row r="4" spans="1:7" ht="6" customHeight="1">
      <c r="C4" s="220"/>
      <c r="D4" s="64"/>
    </row>
    <row r="5" spans="1:7" ht="18.75" customHeight="1" thickBot="1">
      <c r="B5" s="216" t="s">
        <v>0</v>
      </c>
      <c r="C5" s="216" t="s">
        <v>89</v>
      </c>
      <c r="D5" s="217" t="s">
        <v>200</v>
      </c>
      <c r="E5" s="216" t="s">
        <v>201</v>
      </c>
      <c r="F5" s="218" t="s">
        <v>193</v>
      </c>
      <c r="G5" s="219" t="s">
        <v>87</v>
      </c>
    </row>
    <row r="6" spans="1:7" ht="15.75" thickBot="1">
      <c r="A6" s="5"/>
      <c r="B6" s="275" t="s">
        <v>241</v>
      </c>
      <c r="C6" s="276" t="s">
        <v>242</v>
      </c>
      <c r="D6" s="272" t="s">
        <v>246</v>
      </c>
      <c r="E6" s="277" t="s">
        <v>80</v>
      </c>
      <c r="F6" s="278" t="s">
        <v>248</v>
      </c>
      <c r="G6" s="279"/>
    </row>
    <row r="7" spans="1:7" ht="15.75" thickBot="1">
      <c r="A7" s="7"/>
      <c r="B7" s="275" t="s">
        <v>243</v>
      </c>
      <c r="C7" s="276" t="s">
        <v>244</v>
      </c>
      <c r="D7" s="272" t="s">
        <v>246</v>
      </c>
      <c r="E7" s="277" t="s">
        <v>247</v>
      </c>
      <c r="F7" s="278" t="s">
        <v>130</v>
      </c>
      <c r="G7" s="279"/>
    </row>
    <row r="8" spans="1:7" ht="15.75" thickBot="1">
      <c r="A8" s="7"/>
      <c r="B8" s="275" t="s">
        <v>245</v>
      </c>
      <c r="C8" s="276" t="s">
        <v>244</v>
      </c>
      <c r="D8" s="272" t="s">
        <v>246</v>
      </c>
      <c r="E8" s="277" t="s">
        <v>247</v>
      </c>
      <c r="F8" s="272" t="s">
        <v>249</v>
      </c>
      <c r="G8" s="279"/>
    </row>
    <row r="9" spans="1:7">
      <c r="A9" s="7"/>
      <c r="C9" s="1"/>
    </row>
    <row r="10" spans="1:7">
      <c r="A10" s="7"/>
      <c r="C10" s="1"/>
    </row>
    <row r="11" spans="1:7">
      <c r="A11" s="7"/>
      <c r="C11" s="1"/>
    </row>
    <row r="12" spans="1:7">
      <c r="A12" s="7"/>
      <c r="C12" s="1"/>
    </row>
    <row r="13" spans="1:7">
      <c r="A13" s="7"/>
      <c r="C13" s="1"/>
    </row>
    <row r="14" spans="1:7">
      <c r="A14" s="7"/>
      <c r="C14" s="1"/>
    </row>
    <row r="15" spans="1:7">
      <c r="A15" s="7"/>
      <c r="C15" s="1"/>
    </row>
    <row r="16" spans="1:7">
      <c r="A16" s="7"/>
      <c r="C16" s="1"/>
    </row>
    <row r="17" spans="1:3">
      <c r="A17" s="7"/>
      <c r="C17" s="1"/>
    </row>
    <row r="18" spans="1:3">
      <c r="A18" s="7"/>
      <c r="C18" s="1"/>
    </row>
    <row r="19" spans="1:3">
      <c r="A19" s="7"/>
      <c r="C19" s="1"/>
    </row>
    <row r="20" spans="1:3">
      <c r="A20" s="7"/>
      <c r="C20" s="1"/>
    </row>
    <row r="21" spans="1:3">
      <c r="A21" s="7"/>
      <c r="C21" s="1"/>
    </row>
    <row r="22" spans="1:3">
      <c r="A22" s="7"/>
      <c r="C22" s="1"/>
    </row>
    <row r="23" spans="1:3">
      <c r="A23" s="7"/>
      <c r="C23" s="1"/>
    </row>
    <row r="24" spans="1:3">
      <c r="A24" s="7"/>
      <c r="C24" s="1"/>
    </row>
    <row r="25" spans="1:3">
      <c r="A25" s="7"/>
      <c r="C25" s="1"/>
    </row>
    <row r="26" spans="1:3">
      <c r="A26" s="7"/>
      <c r="C26" s="1"/>
    </row>
    <row r="27" spans="1:3">
      <c r="A27" s="7"/>
      <c r="C27" s="1"/>
    </row>
    <row r="28" spans="1:3">
      <c r="A28" s="7"/>
      <c r="C28" s="1"/>
    </row>
    <row r="29" spans="1:3">
      <c r="A29" s="7"/>
      <c r="C29" s="1"/>
    </row>
    <row r="30" spans="1:3">
      <c r="A30" s="7"/>
      <c r="C30" s="1"/>
    </row>
    <row r="31" spans="1:3">
      <c r="A31" s="7"/>
      <c r="C31" s="1"/>
    </row>
    <row r="32" spans="1:3">
      <c r="A32" s="7"/>
      <c r="C32" s="1"/>
    </row>
    <row r="33" spans="1:3">
      <c r="A33" s="7"/>
      <c r="C33" s="1"/>
    </row>
    <row r="34" spans="1:3">
      <c r="A34" s="7"/>
      <c r="C34" s="1"/>
    </row>
    <row r="35" spans="1:3">
      <c r="A35" s="7"/>
      <c r="C35" s="1"/>
    </row>
    <row r="36" spans="1:3">
      <c r="A36" s="7"/>
      <c r="C36" s="1"/>
    </row>
    <row r="37" spans="1:3">
      <c r="A37" s="7"/>
      <c r="C37" s="1"/>
    </row>
    <row r="38" spans="1:3">
      <c r="A38" s="7"/>
      <c r="C38" s="1"/>
    </row>
    <row r="39" spans="1:3">
      <c r="A39" s="7"/>
      <c r="C39" s="1"/>
    </row>
    <row r="40" spans="1:3">
      <c r="A40" s="7"/>
      <c r="C40" s="1"/>
    </row>
    <row r="41" spans="1:3">
      <c r="A41" s="7"/>
      <c r="C41" s="1"/>
    </row>
    <row r="42" spans="1:3">
      <c r="A42" s="7"/>
      <c r="C42" s="1"/>
    </row>
    <row r="43" spans="1:3">
      <c r="A43" s="7"/>
      <c r="C43" s="1"/>
    </row>
    <row r="44" spans="1:3">
      <c r="A44" s="7"/>
      <c r="C44" s="1"/>
    </row>
    <row r="45" spans="1:3">
      <c r="A45" s="7"/>
      <c r="C45" s="1"/>
    </row>
    <row r="46" spans="1:3">
      <c r="A46" s="7"/>
      <c r="C46" s="1"/>
    </row>
    <row r="47" spans="1:3">
      <c r="A47" s="7"/>
      <c r="C47" s="1"/>
    </row>
    <row r="48" spans="1:3">
      <c r="A48" s="7"/>
      <c r="C48" s="1"/>
    </row>
    <row r="49" spans="1:3">
      <c r="A49" s="7"/>
      <c r="C49" s="1"/>
    </row>
    <row r="50" spans="1:3">
      <c r="A50" s="7"/>
      <c r="C50" s="1"/>
    </row>
    <row r="51" spans="1:3">
      <c r="A51" s="7"/>
      <c r="C51" s="1"/>
    </row>
    <row r="52" spans="1:3">
      <c r="A52" s="7"/>
      <c r="C52" s="1"/>
    </row>
    <row r="53" spans="1:3">
      <c r="A53" s="7"/>
      <c r="C53" s="1"/>
    </row>
    <row r="54" spans="1:3">
      <c r="A54" s="7"/>
      <c r="C54" s="1"/>
    </row>
    <row r="55" spans="1:3">
      <c r="A55" s="7"/>
      <c r="C55" s="1"/>
    </row>
  </sheetData>
  <sheetProtection algorithmName="SHA-512" hashValue="Qv5Jy4A/Gt+gfvfc0cbrc6j2GA9M04ybHjNO3LqJMQ/7XIM7nafr8B7A+p7p9wEGRYmLnIjlosJPwy0EUim+EQ==" saltValue="7rY5eRVPHR/rw7njCmdN5A==" spinCount="100000" sheet="1" objects="1" scenarios="1"/>
  <conditionalFormatting sqref="F6:F8">
    <cfRule type="cellIs" dxfId="31" priority="1" operator="equal">
      <formula>"Baixa"</formula>
    </cfRule>
    <cfRule type="cellIs" dxfId="30" priority="2" operator="equal">
      <formula>"Média"</formula>
    </cfRule>
    <cfRule type="cellIs" dxfId="29" priority="3" operator="equal">
      <formula>"Alta"</formula>
    </cfRule>
  </conditionalFormatting>
  <dataValidations count="1">
    <dataValidation type="list" allowBlank="1" showInputMessage="1" showErrorMessage="1" sqref="F6:F8" xr:uid="{610D0F91-9E52-4A86-BBBB-450A9A9B8DA5}">
      <formula1>"Alta,Média,Baixa"</formula1>
    </dataValidation>
  </dataValidation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E9B54-F3C1-4F08-A9E4-0FB77C1035A7}">
  <sheetPr codeName="Planilha2"/>
  <dimension ref="A1:O86"/>
  <sheetViews>
    <sheetView showGridLines="0" showRowColHeaders="0" workbookViewId="0">
      <selection activeCell="F9" sqref="F9"/>
    </sheetView>
  </sheetViews>
  <sheetFormatPr defaultColWidth="0" defaultRowHeight="15" zeroHeight="1"/>
  <cols>
    <col min="1" max="1" width="1.42578125" style="1" customWidth="1"/>
    <col min="2" max="2" width="41.85546875" style="1" customWidth="1"/>
    <col min="3" max="3" width="12.85546875" style="1" customWidth="1"/>
    <col min="4" max="4" width="13.85546875" style="1" customWidth="1"/>
    <col min="5" max="5" width="59.7109375" style="1" customWidth="1"/>
    <col min="6" max="6" width="11.85546875" style="1" customWidth="1"/>
    <col min="7" max="7" width="0.140625" style="1" customWidth="1"/>
    <col min="8" max="9" width="9.140625" style="1" customWidth="1"/>
    <col min="10" max="10" width="10.28515625" style="1" customWidth="1"/>
    <col min="11" max="15" width="9.140625" style="1" customWidth="1"/>
    <col min="16" max="16384" width="9.140625" style="1" hidden="1"/>
  </cols>
  <sheetData>
    <row r="1" spans="1:10" s="61" customFormat="1"/>
    <row r="2" spans="1:10">
      <c r="G2" s="269"/>
      <c r="H2" s="269"/>
      <c r="I2" s="269"/>
      <c r="J2" s="269"/>
    </row>
    <row r="3" spans="1:10" ht="12.75" customHeight="1">
      <c r="G3" s="269"/>
      <c r="H3" s="269"/>
      <c r="I3" s="269"/>
      <c r="J3" s="269"/>
    </row>
    <row r="4" spans="1:10" ht="7.5" customHeight="1">
      <c r="B4" s="10"/>
      <c r="G4" s="269"/>
      <c r="H4" s="269"/>
      <c r="I4" s="178">
        <f>COUNTIF(F8:F10,"Aprovado")</f>
        <v>2</v>
      </c>
      <c r="J4" s="178" t="str">
        <f>I4&amp;"/"&amp;I5</f>
        <v>2/0</v>
      </c>
    </row>
    <row r="5" spans="1:10" ht="14.25" customHeight="1">
      <c r="C5" s="52"/>
      <c r="D5" s="52"/>
      <c r="G5" s="269"/>
      <c r="H5" s="269"/>
      <c r="I5" s="178">
        <f>COUNTIF(F8:F10,"Reprovado")</f>
        <v>0</v>
      </c>
      <c r="J5" s="178"/>
    </row>
    <row r="6" spans="1:10" ht="12.75" customHeight="1">
      <c r="G6" s="269"/>
      <c r="H6" s="269"/>
      <c r="I6" s="269"/>
      <c r="J6" s="269"/>
    </row>
    <row r="7" spans="1:10" ht="18" customHeight="1" thickBot="1">
      <c r="A7" s="5"/>
      <c r="B7" s="222" t="s">
        <v>0</v>
      </c>
      <c r="C7" s="223" t="s">
        <v>78</v>
      </c>
      <c r="D7" s="223" t="s">
        <v>1</v>
      </c>
      <c r="E7" s="223" t="s">
        <v>8</v>
      </c>
      <c r="F7" s="224" t="s">
        <v>79</v>
      </c>
    </row>
    <row r="8" spans="1:10" ht="18.75" customHeight="1" thickBot="1">
      <c r="A8" s="5"/>
      <c r="B8" s="270" t="s">
        <v>235</v>
      </c>
      <c r="C8" s="271">
        <v>43179</v>
      </c>
      <c r="D8" s="272" t="s">
        <v>80</v>
      </c>
      <c r="E8" s="273" t="s">
        <v>237</v>
      </c>
      <c r="F8" s="274" t="s">
        <v>236</v>
      </c>
      <c r="G8" s="164" t="str">
        <f>IF(F8="Aprovado","2",IF(F8="Reprovado","1","0"))</f>
        <v>2</v>
      </c>
    </row>
    <row r="9" spans="1:10" ht="18.75" customHeight="1" thickBot="1">
      <c r="A9" s="5"/>
      <c r="B9" s="270" t="s">
        <v>238</v>
      </c>
      <c r="C9" s="271"/>
      <c r="D9" s="272" t="s">
        <v>239</v>
      </c>
      <c r="E9" s="273" t="s">
        <v>240</v>
      </c>
      <c r="F9" s="274" t="s">
        <v>236</v>
      </c>
      <c r="G9" s="164" t="str">
        <f>IF(F9="Aprovado","2",IF(F9="Reprovado","1","0"))</f>
        <v>2</v>
      </c>
    </row>
    <row r="10" spans="1:10" ht="18.75" customHeight="1" thickBot="1">
      <c r="A10" s="5"/>
      <c r="B10" s="270"/>
      <c r="C10" s="271"/>
      <c r="D10" s="272"/>
      <c r="E10" s="273"/>
      <c r="F10" s="274"/>
      <c r="G10" s="164" t="str">
        <f>IF(F10="Aprovado","2",IF(F10="Reprovado","1","0"))</f>
        <v>0</v>
      </c>
    </row>
    <row r="11" spans="1:10" ht="18.75" customHeight="1">
      <c r="A11" s="179"/>
      <c r="B11" s="164" t="e">
        <f>IF(#REF!="Aprovado","2",IF(#REF!="Reprovado","1","0"))</f>
        <v>#REF!</v>
      </c>
    </row>
    <row r="12" spans="1:10" ht="18.75" customHeight="1">
      <c r="A12" s="179"/>
      <c r="B12" s="164" t="e">
        <f>IF(#REF!="Aprovado","2",IF(#REF!="Reprovado","1","0"))</f>
        <v>#REF!</v>
      </c>
    </row>
    <row r="13" spans="1:10" ht="18.75" customHeight="1">
      <c r="A13" s="179"/>
      <c r="B13" s="164" t="e">
        <f>IF(#REF!="Aprovado","2",IF(#REF!="Reprovado","1","0"))</f>
        <v>#REF!</v>
      </c>
    </row>
    <row r="14" spans="1:10" ht="18.75" customHeight="1">
      <c r="A14" s="179"/>
      <c r="B14" s="164" t="e">
        <f>IF(#REF!="Aprovado","2",IF(#REF!="Reprovado","1","0"))</f>
        <v>#REF!</v>
      </c>
    </row>
    <row r="15" spans="1:10" ht="18.75" customHeight="1">
      <c r="A15" s="179"/>
      <c r="B15" s="164" t="e">
        <f>IF(#REF!="Aprovado","2",IF(#REF!="Reprovado","1","0"))</f>
        <v>#REF!</v>
      </c>
    </row>
    <row r="16" spans="1:10" ht="18.75" customHeight="1">
      <c r="A16" s="179"/>
      <c r="B16" s="164" t="e">
        <f>IF(#REF!="Aprovado","2",IF(#REF!="Reprovado","1","0"))</f>
        <v>#REF!</v>
      </c>
    </row>
    <row r="17" spans="1:2" ht="18.75" customHeight="1">
      <c r="A17" s="179"/>
      <c r="B17" s="164" t="e">
        <f>IF(#REF!="Aprovado","2",IF(#REF!="Reprovado","1","0"))</f>
        <v>#REF!</v>
      </c>
    </row>
    <row r="18" spans="1:2" ht="18.75" customHeight="1">
      <c r="A18" s="179"/>
      <c r="B18" s="164" t="e">
        <f>IF(#REF!="Aprovado","2",IF(#REF!="Reprovado","1","0"))</f>
        <v>#REF!</v>
      </c>
    </row>
    <row r="19" spans="1:2" ht="18.75" customHeight="1">
      <c r="A19" s="179"/>
      <c r="B19" s="164" t="e">
        <f>IF(#REF!="Aprovado","2",IF(#REF!="Reprovado","1","0"))</f>
        <v>#REF!</v>
      </c>
    </row>
    <row r="20" spans="1:2" ht="18.75" customHeight="1">
      <c r="A20" s="179"/>
      <c r="B20" s="164" t="e">
        <f>IF(#REF!="Aprovado","2",IF(#REF!="Reprovado","1","0"))</f>
        <v>#REF!</v>
      </c>
    </row>
    <row r="21" spans="1:2" ht="18.75" customHeight="1">
      <c r="A21" s="179"/>
      <c r="B21" s="164" t="e">
        <f>IF(#REF!="Aprovado","2",IF(#REF!="Reprovado","1","0"))</f>
        <v>#REF!</v>
      </c>
    </row>
    <row r="22" spans="1:2" ht="18.75" customHeight="1">
      <c r="A22" s="179"/>
      <c r="B22" s="164" t="e">
        <f>IF(#REF!="Aprovado","2",IF(#REF!="Reprovado","1","0"))</f>
        <v>#REF!</v>
      </c>
    </row>
    <row r="23" spans="1:2" ht="18.75" customHeight="1">
      <c r="B23" s="164" t="e">
        <f>IF(#REF!="Aprovado","2",IF(#REF!="Reprovado","1","0"))</f>
        <v>#REF!</v>
      </c>
    </row>
    <row r="24" spans="1:2" ht="18.75" customHeight="1">
      <c r="B24" s="164" t="e">
        <f>IF(#REF!="Aprovado","2",IF(#REF!="Reprovado","1","0"))</f>
        <v>#REF!</v>
      </c>
    </row>
    <row r="25" spans="1:2" ht="18.75" customHeight="1">
      <c r="B25" s="164" t="e">
        <f>IF(#REF!="Aprovado","2",IF(#REF!="Reprovado","1","0"))</f>
        <v>#REF!</v>
      </c>
    </row>
    <row r="26" spans="1:2" ht="18.75" customHeight="1">
      <c r="B26" s="164" t="e">
        <f>IF(#REF!="Aprovado","2",IF(#REF!="Reprovado","1","0"))</f>
        <v>#REF!</v>
      </c>
    </row>
    <row r="27" spans="1:2" ht="18.75" customHeight="1">
      <c r="B27" s="164" t="e">
        <f>IF(#REF!="Aprovado","2",IF(#REF!="Reprovado","1","0"))</f>
        <v>#REF!</v>
      </c>
    </row>
    <row r="28" spans="1:2" ht="18.75" customHeight="1">
      <c r="B28" s="164" t="e">
        <f>IF(#REF!="Aprovado","2",IF(#REF!="Reprovado","1","0"))</f>
        <v>#REF!</v>
      </c>
    </row>
    <row r="29" spans="1:2" ht="18.75" customHeight="1">
      <c r="B29" s="164" t="e">
        <f>IF(#REF!="Aprovado","2",IF(#REF!="Reprovado","1","0"))</f>
        <v>#REF!</v>
      </c>
    </row>
    <row r="30" spans="1:2" ht="18.75" customHeight="1">
      <c r="B30" s="164" t="e">
        <f>IF(#REF!="Aprovado","2",IF(#REF!="Reprovado","1","0"))</f>
        <v>#REF!</v>
      </c>
    </row>
    <row r="31" spans="1:2" ht="18.75" customHeight="1">
      <c r="B31" s="164" t="e">
        <f>IF(#REF!="Aprovado","2",IF(#REF!="Reprovado","1","0"))</f>
        <v>#REF!</v>
      </c>
    </row>
    <row r="32" spans="1:2" ht="18.75" customHeight="1">
      <c r="B32" s="164" t="e">
        <f>IF(#REF!="Aprovado","2",IF(#REF!="Reprovado","1","0"))</f>
        <v>#REF!</v>
      </c>
    </row>
    <row r="33" spans="2:2" ht="18.75" customHeight="1">
      <c r="B33" s="164" t="e">
        <f>IF(#REF!="Aprovado","2",IF(#REF!="Reprovado","1","0"))</f>
        <v>#REF!</v>
      </c>
    </row>
    <row r="34" spans="2:2" ht="18.75" customHeight="1">
      <c r="B34" s="164" t="e">
        <f>IF(#REF!="Aprovado","2",IF(#REF!="Reprovado","1","0"))</f>
        <v>#REF!</v>
      </c>
    </row>
    <row r="35" spans="2:2" ht="18.75" customHeight="1">
      <c r="B35" s="164" t="e">
        <f>IF(#REF!="Aprovado","2",IF(#REF!="Reprovado","1","0"))</f>
        <v>#REF!</v>
      </c>
    </row>
    <row r="36" spans="2:2" ht="18.75" customHeight="1">
      <c r="B36" s="164" t="e">
        <f>IF(#REF!="Aprovado","2",IF(#REF!="Reprovado","1","0"))</f>
        <v>#REF!</v>
      </c>
    </row>
    <row r="37" spans="2:2" ht="18.75" customHeight="1">
      <c r="B37" s="164" t="e">
        <f>IF(#REF!="Aprovado","2",IF(#REF!="Reprovado","1","0"))</f>
        <v>#REF!</v>
      </c>
    </row>
    <row r="38" spans="2:2" ht="18.75" customHeight="1">
      <c r="B38" s="164" t="e">
        <f>IF(#REF!="Aprovado","2",IF(#REF!="Reprovado","1","0"))</f>
        <v>#REF!</v>
      </c>
    </row>
    <row r="39" spans="2:2" ht="18.75" customHeight="1">
      <c r="B39" s="164" t="e">
        <f>IF(#REF!="Aprovado","2",IF(#REF!="Reprovado","1","0"))</f>
        <v>#REF!</v>
      </c>
    </row>
    <row r="40" spans="2:2" ht="18.75" customHeight="1">
      <c r="B40" s="164" t="e">
        <f>IF(#REF!="Aprovado","2",IF(#REF!="Reprovado","1","0"))</f>
        <v>#REF!</v>
      </c>
    </row>
    <row r="41" spans="2:2" ht="18.75" customHeight="1">
      <c r="B41" s="164" t="e">
        <f>IF(#REF!="Aprovado","2",IF(#REF!="Reprovado","1","0"))</f>
        <v>#REF!</v>
      </c>
    </row>
    <row r="42" spans="2:2" ht="18.75" customHeight="1">
      <c r="B42" s="164" t="e">
        <f>IF(#REF!="Aprovado","2",IF(#REF!="Reprovado","1","0"))</f>
        <v>#REF!</v>
      </c>
    </row>
    <row r="43" spans="2:2" ht="18.75" customHeight="1">
      <c r="B43" s="164" t="e">
        <f>IF(#REF!="Aprovado","2",IF(#REF!="Reprovado","1","0"))</f>
        <v>#REF!</v>
      </c>
    </row>
    <row r="44" spans="2:2" ht="18.75" customHeight="1">
      <c r="B44" s="164" t="e">
        <f>IF(#REF!="Aprovado","2",IF(#REF!="Reprovado","1","0"))</f>
        <v>#REF!</v>
      </c>
    </row>
    <row r="45" spans="2:2" ht="18.75" customHeight="1">
      <c r="B45" s="164" t="e">
        <f>IF(#REF!="Aprovado","2",IF(#REF!="Reprovado","1","0"))</f>
        <v>#REF!</v>
      </c>
    </row>
    <row r="46" spans="2:2" ht="18.75" customHeight="1">
      <c r="B46" s="164" t="e">
        <f>IF(#REF!="Aprovado","2",IF(#REF!="Reprovado","1","0"))</f>
        <v>#REF!</v>
      </c>
    </row>
    <row r="47" spans="2:2" ht="18.75" customHeight="1">
      <c r="B47" s="164" t="e">
        <f>IF(#REF!="Aprovado","2",IF(#REF!="Reprovado","1","0"))</f>
        <v>#REF!</v>
      </c>
    </row>
    <row r="48" spans="2:2" ht="18.75" customHeight="1">
      <c r="B48" s="164" t="e">
        <f>IF(#REF!="Aprovado","2",IF(#REF!="Reprovado","1","0"))</f>
        <v>#REF!</v>
      </c>
    </row>
    <row r="49" spans="2:2" ht="18.75" customHeight="1">
      <c r="B49" s="164" t="e">
        <f>IF(#REF!="Aprovado","2",IF(#REF!="Reprovado","1","0"))</f>
        <v>#REF!</v>
      </c>
    </row>
    <row r="50" spans="2:2" ht="18.75" customHeight="1">
      <c r="B50" s="164" t="e">
        <f>IF(#REF!="Aprovado","2",IF(#REF!="Reprovado","1","0"))</f>
        <v>#REF!</v>
      </c>
    </row>
    <row r="51" spans="2:2" ht="18.75" customHeight="1">
      <c r="B51" s="164" t="e">
        <f>IF(#REF!="Aprovado","2",IF(#REF!="Reprovado","1","0"))</f>
        <v>#REF!</v>
      </c>
    </row>
    <row r="52" spans="2:2" ht="18.75" customHeight="1">
      <c r="B52" s="164" t="e">
        <f>IF(#REF!="Aprovado","2",IF(#REF!="Reprovado","1","0"))</f>
        <v>#REF!</v>
      </c>
    </row>
    <row r="53" spans="2:2" ht="18.75" customHeight="1">
      <c r="B53" s="164" t="e">
        <f>IF(#REF!="Aprovado","2",IF(#REF!="Reprovado","1","0"))</f>
        <v>#REF!</v>
      </c>
    </row>
    <row r="54" spans="2:2" ht="18.75" customHeight="1">
      <c r="B54" s="164" t="e">
        <f>IF(#REF!="Aprovado","2",IF(#REF!="Reprovado","1","0"))</f>
        <v>#REF!</v>
      </c>
    </row>
    <row r="55" spans="2:2" ht="18.75" customHeight="1">
      <c r="B55" s="164" t="e">
        <f>IF(#REF!="Aprovado","2",IF(#REF!="Reprovado","1","0"))</f>
        <v>#REF!</v>
      </c>
    </row>
    <row r="56" spans="2:2" ht="18.75" customHeight="1">
      <c r="B56" s="164" t="e">
        <f>IF(#REF!="Aprovado","2",IF(#REF!="Reprovado","1","0"))</f>
        <v>#REF!</v>
      </c>
    </row>
    <row r="57" spans="2:2" ht="18.75" customHeight="1">
      <c r="B57" s="164" t="e">
        <f>IF(#REF!="Aprovado","2",IF(#REF!="Reprovado","1","0"))</f>
        <v>#REF!</v>
      </c>
    </row>
    <row r="58" spans="2:2"/>
    <row r="59" spans="2:2"/>
    <row r="60" spans="2:2"/>
    <row r="61" spans="2:2"/>
    <row r="62" spans="2:2"/>
    <row r="63" spans="2:2"/>
    <row r="64" spans="2:2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</sheetData>
  <sheetProtection algorithmName="SHA-512" hashValue="Mb0+6VQ505FHZa6Mtsly+6WIs0x4tAYVatkdDAebpq8YPSwnH4A3p6GH96nKNokpWtje7LW7bjsa1Oa/uyghwg==" saltValue="DmO8AlTaV0ayxBiWawB+qA==" spinCount="100000" sheet="1" objects="1" scenarios="1"/>
  <conditionalFormatting sqref="F8:F10">
    <cfRule type="cellIs" dxfId="28" priority="1" operator="equal">
      <formula>"Reprovado"</formula>
    </cfRule>
    <cfRule type="cellIs" dxfId="27" priority="2" operator="equal">
      <formula>"Aprovado"</formula>
    </cfRule>
  </conditionalFormatting>
  <dataValidations count="2">
    <dataValidation type="list" allowBlank="1" showInputMessage="1" sqref="D8:D10" xr:uid="{9F78AEB6-322B-40D6-9301-8248D8135E07}">
      <formula1>"CESGRANRIO,CESPE,ESAF,FCC,FGV,VUNESP"</formula1>
    </dataValidation>
    <dataValidation type="list" allowBlank="1" showInputMessage="1" showErrorMessage="1" sqref="F8:F10" xr:uid="{7F933CAC-A4F2-44B7-BE53-E42EDA802C69}">
      <formula1>"Aprovado,Reprovado"</formula1>
    </dataValidation>
  </dataValidation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A3FFA-744E-47F9-979F-3492EC0DB367}">
  <sheetPr codeName="Planilha12"/>
  <dimension ref="A1:L1742"/>
  <sheetViews>
    <sheetView showGridLines="0" showRowColHeaders="0" workbookViewId="0">
      <pane ySplit="7" topLeftCell="A8" activePane="bottomLeft" state="frozen"/>
      <selection pane="bottomLeft" activeCell="C16" sqref="C16"/>
    </sheetView>
  </sheetViews>
  <sheetFormatPr defaultRowHeight="15"/>
  <cols>
    <col min="1" max="1" width="1.42578125" style="1" customWidth="1"/>
    <col min="2" max="2" width="13.5703125" style="148" customWidth="1"/>
    <col min="3" max="3" width="78.28515625" style="148" customWidth="1"/>
    <col min="4" max="4" width="13.140625" style="148" customWidth="1"/>
    <col min="5" max="5" width="13.85546875" style="148" customWidth="1"/>
    <col min="6" max="6" width="14" style="149" customWidth="1"/>
    <col min="7" max="7" width="1.5703125" style="1" customWidth="1"/>
    <col min="8" max="9" width="9.140625" style="1"/>
    <col min="10" max="10" width="16.28515625" style="1" bestFit="1" customWidth="1"/>
    <col min="11" max="16384" width="9.140625" style="1"/>
  </cols>
  <sheetData>
    <row r="1" spans="1:12" s="61" customFormat="1"/>
    <row r="2" spans="1:12">
      <c r="B2" s="1"/>
      <c r="C2" s="1"/>
      <c r="D2" s="1"/>
      <c r="E2" s="1"/>
      <c r="F2" s="1"/>
      <c r="G2" s="75"/>
      <c r="H2" s="55"/>
      <c r="I2" s="55"/>
      <c r="J2" s="55"/>
      <c r="K2" s="55"/>
      <c r="L2" s="75"/>
    </row>
    <row r="3" spans="1:12">
      <c r="B3" s="1"/>
      <c r="C3" s="1"/>
      <c r="D3" s="1"/>
      <c r="E3" s="1"/>
      <c r="F3" s="1"/>
      <c r="G3" s="75"/>
      <c r="H3" s="55"/>
      <c r="I3" s="178"/>
      <c r="J3" s="178"/>
      <c r="K3" s="178"/>
      <c r="L3" s="75"/>
    </row>
    <row r="4" spans="1:12" ht="3.75" customHeight="1">
      <c r="B4" s="4"/>
      <c r="C4" s="5"/>
      <c r="D4" s="1"/>
      <c r="E4" s="1"/>
      <c r="F4" s="1"/>
      <c r="G4" s="75"/>
      <c r="H4" s="55"/>
      <c r="I4" s="178"/>
      <c r="J4" s="178"/>
      <c r="K4" s="178"/>
      <c r="L4" s="75"/>
    </row>
    <row r="5" spans="1:12" ht="24.75" customHeight="1">
      <c r="B5" s="8"/>
      <c r="C5" s="5"/>
      <c r="D5" s="76"/>
      <c r="E5" s="76"/>
      <c r="F5" s="1"/>
      <c r="G5" s="75"/>
      <c r="H5" s="55"/>
      <c r="I5" s="178"/>
      <c r="J5" s="280">
        <f>SUBTOTAL(9,Tabela1[Subtotal])</f>
        <v>4580</v>
      </c>
      <c r="K5" s="178"/>
      <c r="L5" s="75"/>
    </row>
    <row r="6" spans="1:12" ht="3.75" customHeight="1">
      <c r="B6" s="1"/>
      <c r="C6" s="1"/>
      <c r="D6" s="1"/>
      <c r="E6" s="5"/>
      <c r="F6" s="1"/>
      <c r="G6" s="75"/>
      <c r="H6" s="55"/>
      <c r="I6" s="178"/>
      <c r="J6" s="178"/>
      <c r="K6" s="178"/>
      <c r="L6" s="75"/>
    </row>
    <row r="7" spans="1:12" ht="17.25" customHeight="1">
      <c r="B7" s="314" t="s">
        <v>5</v>
      </c>
      <c r="C7" s="318" t="s">
        <v>6</v>
      </c>
      <c r="D7" s="318" t="s">
        <v>187</v>
      </c>
      <c r="E7" s="318" t="s">
        <v>188</v>
      </c>
      <c r="F7" s="318" t="s">
        <v>128</v>
      </c>
      <c r="G7" s="75"/>
      <c r="H7" s="55"/>
      <c r="I7" s="55"/>
      <c r="J7" s="55"/>
      <c r="K7" s="55"/>
      <c r="L7" s="75"/>
    </row>
    <row r="8" spans="1:12" ht="18.75" customHeight="1">
      <c r="A8" s="5"/>
      <c r="B8" s="281">
        <v>43449</v>
      </c>
      <c r="C8" s="110" t="s">
        <v>232</v>
      </c>
      <c r="D8" s="282"/>
      <c r="E8" s="282">
        <v>1200</v>
      </c>
      <c r="F8" s="385">
        <f>Tabela1[[#This Row],[Receitas]]-Tabela1[[#This Row],[Despesas]]</f>
        <v>-1200</v>
      </c>
    </row>
    <row r="9" spans="1:12" ht="18.75" customHeight="1">
      <c r="B9" s="283">
        <v>43450</v>
      </c>
      <c r="C9" s="110" t="s">
        <v>233</v>
      </c>
      <c r="D9" s="282">
        <v>3500</v>
      </c>
      <c r="E9" s="282"/>
      <c r="F9" s="385">
        <f>Tabela1[[#This Row],[Receitas]]-Tabela1[[#This Row],[Despesas]]</f>
        <v>3500</v>
      </c>
    </row>
    <row r="10" spans="1:12" ht="18.75" customHeight="1">
      <c r="B10" s="283">
        <v>43451</v>
      </c>
      <c r="C10" s="110" t="s">
        <v>234</v>
      </c>
      <c r="D10" s="282">
        <v>2280</v>
      </c>
      <c r="E10" s="282"/>
      <c r="F10" s="385">
        <f>Tabela1[[#This Row],[Receitas]]-Tabela1[[#This Row],[Despesas]]</f>
        <v>2280</v>
      </c>
    </row>
    <row r="11" spans="1:12" ht="18.75" customHeight="1"/>
    <row r="12" spans="1:12" ht="18.75" customHeight="1"/>
    <row r="13" spans="1:12" ht="18.75" customHeight="1"/>
    <row r="14" spans="1:12" ht="18.75" customHeight="1"/>
    <row r="15" spans="1:12" ht="18.75" customHeight="1"/>
    <row r="16" spans="1:12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  <row r="1613" ht="18.75" customHeight="1"/>
    <row r="1614" ht="18.75" customHeight="1"/>
    <row r="1615" ht="18.75" customHeight="1"/>
    <row r="1616" ht="18.75" customHeight="1"/>
    <row r="1617" ht="18.75" customHeight="1"/>
    <row r="1618" ht="18.75" customHeight="1"/>
    <row r="1619" ht="18.75" customHeight="1"/>
    <row r="1620" ht="18.75" customHeight="1"/>
    <row r="1621" ht="18.75" customHeight="1"/>
    <row r="1622" ht="18.75" customHeight="1"/>
    <row r="1623" ht="18.75" customHeight="1"/>
    <row r="1624" ht="18.75" customHeight="1"/>
    <row r="1625" ht="18.75" customHeight="1"/>
    <row r="1626" ht="18.75" customHeight="1"/>
    <row r="1627" ht="18.75" customHeight="1"/>
    <row r="1628" ht="18.75" customHeight="1"/>
    <row r="1629" ht="18.75" customHeight="1"/>
    <row r="1630" ht="18.75" customHeight="1"/>
    <row r="1631" ht="18.75" customHeight="1"/>
    <row r="1632" ht="18.75" customHeight="1"/>
    <row r="1633" ht="18.75" customHeight="1"/>
    <row r="1634" ht="18.75" customHeight="1"/>
    <row r="1635" ht="18.75" customHeight="1"/>
    <row r="1636" ht="18.75" customHeight="1"/>
    <row r="1637" ht="18.75" customHeight="1"/>
    <row r="1638" ht="18.75" customHeight="1"/>
    <row r="1639" ht="18.75" customHeight="1"/>
    <row r="1640" ht="18.75" customHeight="1"/>
    <row r="1641" ht="18.75" customHeight="1"/>
    <row r="1642" ht="18.75" customHeight="1"/>
    <row r="1643" ht="18.75" customHeight="1"/>
    <row r="1644" ht="18.75" customHeight="1"/>
    <row r="1645" ht="18.75" customHeight="1"/>
    <row r="1646" ht="18.75" customHeight="1"/>
    <row r="1647" ht="18.75" customHeight="1"/>
    <row r="1648" ht="18.75" customHeight="1"/>
    <row r="1649" ht="18.75" customHeight="1"/>
    <row r="1650" ht="18.75" customHeight="1"/>
    <row r="1651" ht="18.75" customHeight="1"/>
    <row r="1652" ht="18.75" customHeight="1"/>
    <row r="1653" ht="18.75" customHeight="1"/>
    <row r="1654" ht="18.75" customHeight="1"/>
    <row r="1655" ht="18.75" customHeight="1"/>
    <row r="1656" ht="18.75" customHeight="1"/>
    <row r="1657" ht="18.75" customHeight="1"/>
    <row r="1658" ht="18.75" customHeight="1"/>
    <row r="1659" ht="18.75" customHeight="1"/>
    <row r="1660" ht="18.75" customHeight="1"/>
    <row r="1661" ht="18.75" customHeight="1"/>
    <row r="1662" ht="18.75" customHeight="1"/>
    <row r="1663" ht="18.75" customHeight="1"/>
    <row r="1664" ht="18.75" customHeight="1"/>
    <row r="1665" ht="18.75" customHeight="1"/>
    <row r="1666" ht="18.75" customHeight="1"/>
    <row r="1667" ht="18.75" customHeight="1"/>
    <row r="1668" ht="18.75" customHeight="1"/>
    <row r="1669" ht="18.75" customHeight="1"/>
    <row r="1670" ht="18.75" customHeight="1"/>
    <row r="1671" ht="18.75" customHeight="1"/>
    <row r="1672" ht="18.75" customHeight="1"/>
    <row r="1673" ht="18.75" customHeight="1"/>
    <row r="1674" ht="18.75" customHeight="1"/>
    <row r="1675" ht="18.75" customHeight="1"/>
    <row r="1676" ht="18.75" customHeight="1"/>
    <row r="1677" ht="18.75" customHeight="1"/>
    <row r="1678" ht="18.75" customHeight="1"/>
    <row r="1679" ht="18.75" customHeight="1"/>
    <row r="1680" ht="18.75" customHeight="1"/>
    <row r="1681" ht="18.75" customHeight="1"/>
    <row r="1682" ht="18.75" customHeight="1"/>
    <row r="1683" ht="18.75" customHeight="1"/>
    <row r="1684" ht="18.75" customHeight="1"/>
    <row r="1685" ht="18.75" customHeight="1"/>
    <row r="1686" ht="18.75" customHeight="1"/>
    <row r="1687" ht="18.75" customHeight="1"/>
    <row r="1688" ht="18.75" customHeight="1"/>
    <row r="1689" ht="18.75" customHeight="1"/>
    <row r="1690" ht="18.75" customHeight="1"/>
    <row r="1691" ht="18.75" customHeight="1"/>
    <row r="1692" ht="18.75" customHeight="1"/>
    <row r="1693" ht="18.75" customHeight="1"/>
    <row r="1694" ht="18.75" customHeight="1"/>
    <row r="1695" ht="18.75" customHeight="1"/>
    <row r="1696" ht="18.75" customHeight="1"/>
    <row r="1697" ht="18.75" customHeight="1"/>
    <row r="1698" ht="18.75" customHeight="1"/>
    <row r="1699" ht="18.75" customHeight="1"/>
    <row r="1700" ht="18.75" customHeight="1"/>
    <row r="1701" ht="18.75" customHeight="1"/>
    <row r="1702" ht="18.75" customHeight="1"/>
    <row r="1703" ht="18.75" customHeight="1"/>
    <row r="1704" ht="18.75" customHeight="1"/>
    <row r="1705" ht="18.75" customHeight="1"/>
    <row r="1706" ht="18.75" customHeight="1"/>
    <row r="1707" ht="18.75" customHeight="1"/>
    <row r="1708" ht="18.75" customHeight="1"/>
    <row r="1709" ht="18.75" customHeight="1"/>
    <row r="1710" ht="18.75" customHeight="1"/>
    <row r="1711" ht="18.75" customHeight="1"/>
    <row r="1712" ht="18.75" customHeight="1"/>
    <row r="1713" ht="18.75" customHeight="1"/>
    <row r="1714" ht="18.75" customHeight="1"/>
    <row r="1715" ht="18.75" customHeight="1"/>
    <row r="1716" ht="18.75" customHeight="1"/>
    <row r="1717" ht="18.75" customHeight="1"/>
    <row r="1718" ht="18.75" customHeight="1"/>
    <row r="1719" ht="18.75" customHeight="1"/>
    <row r="1720" ht="18.75" customHeight="1"/>
    <row r="1721" ht="18.75" customHeight="1"/>
    <row r="1722" ht="18.75" customHeight="1"/>
    <row r="1723" ht="18.75" customHeight="1"/>
    <row r="1724" ht="18.75" customHeight="1"/>
    <row r="1725" ht="18.75" customHeight="1"/>
    <row r="1726" ht="18.75" customHeight="1"/>
    <row r="1727" ht="18.75" customHeight="1"/>
    <row r="1728" ht="18.75" customHeight="1"/>
    <row r="1729" ht="18.75" customHeight="1"/>
    <row r="1730" ht="18.75" customHeight="1"/>
    <row r="1731" ht="18.75" customHeight="1"/>
    <row r="1732" ht="18.75" customHeight="1"/>
    <row r="1733" ht="18.75" customHeight="1"/>
    <row r="1734" ht="18.75" customHeight="1"/>
    <row r="1735" ht="18.75" customHeight="1"/>
    <row r="1736" ht="18.75" customHeight="1"/>
    <row r="1737" ht="18.75" customHeight="1"/>
    <row r="1738" ht="18.75" customHeight="1"/>
    <row r="1739" ht="18.75" customHeight="1"/>
    <row r="1740" ht="18.75" customHeight="1"/>
    <row r="1741" ht="18.75" customHeight="1"/>
    <row r="1742" ht="18.75" customHeight="1"/>
  </sheetData>
  <sheetProtection algorithmName="SHA-512" hashValue="E9fJQ2IWxMnRorTRiuoaEva4VhTdnfSIo1bah9Lf0lbGIz4zauL0vKN5IBGcgpuW/f3345O7Vz3njNyOFcjfRw==" saltValue="aO3CegErE2N9MfoiqFUE8w==" spinCount="100000" sheet="1" objects="1" scenarios="1"/>
  <conditionalFormatting sqref="F8:F10">
    <cfRule type="cellIs" dxfId="26" priority="5" operator="greaterThan">
      <formula>0</formula>
    </cfRule>
    <cfRule type="cellIs" dxfId="25" priority="6" operator="lessThan">
      <formula>0</formula>
    </cfRule>
  </conditionalFormatting>
  <conditionalFormatting sqref="E5:F5">
    <cfRule type="expression" dxfId="24" priority="1">
      <formula>$J$5&gt;0</formula>
    </cfRule>
    <cfRule type="expression" dxfId="23" priority="2">
      <formula>$J$5=0</formula>
    </cfRule>
    <cfRule type="expression" dxfId="22" priority="3">
      <formula>$J$5&lt;0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F49A-F43D-46BF-86A3-2F73D9E406F4}">
  <sheetPr codeName="Planilha16">
    <tabColor rgb="FFFF0000"/>
    <pageSetUpPr fitToPage="1"/>
  </sheetPr>
  <dimension ref="A1:AM56"/>
  <sheetViews>
    <sheetView showGridLines="0" showRowColHeaders="0" workbookViewId="0">
      <pane ySplit="6" topLeftCell="A7" activePane="bottomLeft" state="frozen"/>
      <selection pane="bottomLeft" activeCell="R17" sqref="R17"/>
    </sheetView>
  </sheetViews>
  <sheetFormatPr defaultRowHeight="15"/>
  <cols>
    <col min="1" max="1" width="1.42578125" style="1" customWidth="1"/>
    <col min="2" max="2" width="22.28515625" style="1" customWidth="1"/>
    <col min="3" max="3" width="12.7109375" style="1" customWidth="1"/>
    <col min="4" max="7" width="9.140625" style="1"/>
    <col min="8" max="8" width="2.7109375" style="1" customWidth="1"/>
    <col min="9" max="9" width="3" style="1" customWidth="1"/>
    <col min="10" max="16" width="9.140625" style="1"/>
    <col min="17" max="17" width="6.5703125" style="1" customWidth="1"/>
    <col min="18" max="16384" width="9.140625" style="1"/>
  </cols>
  <sheetData>
    <row r="1" spans="1:39" s="61" customFormat="1"/>
    <row r="4" spans="1:39" ht="5.25" customHeight="1"/>
    <row r="5" spans="1:39" ht="7.5" customHeight="1">
      <c r="B5" s="55"/>
    </row>
    <row r="6" spans="1:39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19" spans="1:9" ht="20.25" customHeight="1"/>
    <row r="20" spans="1:9" ht="12" customHeight="1"/>
    <row r="21" spans="1:9" ht="6" customHeight="1">
      <c r="C21" s="5"/>
      <c r="D21" s="5"/>
      <c r="E21" s="5"/>
      <c r="F21" s="5"/>
      <c r="G21" s="5"/>
    </row>
    <row r="22" spans="1:9" ht="16.5" customHeight="1">
      <c r="A22" s="84"/>
      <c r="B22" s="129" t="s">
        <v>185</v>
      </c>
      <c r="C22" s="574" t="s">
        <v>224</v>
      </c>
      <c r="D22" s="575"/>
      <c r="E22" s="575"/>
      <c r="F22" s="575"/>
      <c r="G22" s="576"/>
      <c r="H22" s="5"/>
    </row>
    <row r="23" spans="1:9">
      <c r="B23" s="79"/>
      <c r="I23" s="1" t="s">
        <v>192</v>
      </c>
    </row>
    <row r="33" spans="2:19" ht="5.25" customHeight="1"/>
    <row r="34" spans="2:19" ht="18.75">
      <c r="B34" s="183"/>
    </row>
    <row r="37" spans="2:19">
      <c r="Q37" s="48"/>
      <c r="R37" s="58"/>
      <c r="S37" s="47"/>
    </row>
    <row r="38" spans="2:19">
      <c r="Q38" s="48"/>
      <c r="R38" s="58"/>
      <c r="S38" s="47"/>
    </row>
    <row r="39" spans="2:19">
      <c r="Q39" s="48"/>
      <c r="R39" s="58"/>
      <c r="S39" s="47"/>
    </row>
    <row r="40" spans="2:19">
      <c r="Q40" s="48"/>
      <c r="R40" s="58"/>
      <c r="S40" s="47"/>
    </row>
    <row r="41" spans="2:19">
      <c r="Q41" s="48"/>
      <c r="R41" s="58"/>
      <c r="S41" s="47"/>
    </row>
    <row r="42" spans="2:19">
      <c r="Q42" s="48"/>
      <c r="R42" s="58"/>
      <c r="S42" s="47"/>
    </row>
    <row r="43" spans="2:19">
      <c r="Q43" s="48"/>
      <c r="R43" s="58"/>
      <c r="S43" s="47"/>
    </row>
    <row r="44" spans="2:19">
      <c r="Q44" s="48"/>
      <c r="R44" s="58"/>
      <c r="S44" s="47"/>
    </row>
    <row r="45" spans="2:19">
      <c r="Q45" s="48"/>
      <c r="R45" s="58"/>
      <c r="S45" s="47"/>
    </row>
    <row r="46" spans="2:19">
      <c r="Q46" s="48"/>
      <c r="R46" s="58"/>
      <c r="S46" s="47"/>
    </row>
    <row r="47" spans="2:19">
      <c r="Q47" s="48"/>
      <c r="R47" s="58"/>
      <c r="S47" s="47"/>
    </row>
    <row r="48" spans="2:19">
      <c r="Q48" s="48"/>
      <c r="R48" s="58"/>
      <c r="S48" s="47"/>
    </row>
    <row r="49" spans="17:19">
      <c r="Q49" s="48"/>
      <c r="R49" s="58"/>
      <c r="S49" s="47"/>
    </row>
    <row r="50" spans="17:19">
      <c r="Q50" s="48"/>
      <c r="R50" s="58"/>
      <c r="S50" s="47"/>
    </row>
    <row r="51" spans="17:19">
      <c r="Q51" s="48"/>
      <c r="R51" s="58"/>
      <c r="S51" s="47"/>
    </row>
    <row r="52" spans="17:19">
      <c r="Q52" s="48"/>
      <c r="R52" s="58"/>
      <c r="S52" s="47"/>
    </row>
    <row r="53" spans="17:19">
      <c r="Q53" s="48"/>
      <c r="R53" s="58"/>
      <c r="S53" s="47"/>
    </row>
    <row r="54" spans="17:19">
      <c r="Q54" s="48"/>
      <c r="R54" s="58"/>
      <c r="S54" s="47"/>
    </row>
    <row r="55" spans="17:19">
      <c r="Q55" s="48"/>
      <c r="R55" s="58"/>
      <c r="S55" s="47"/>
    </row>
    <row r="56" spans="17:19">
      <c r="Q56" s="48"/>
      <c r="R56" s="58"/>
      <c r="S56" s="47"/>
    </row>
  </sheetData>
  <sheetProtection algorithmName="SHA-512" hashValue="Q//seKLGKy9KVbH7DBKvK24u6BFcike4RzN72xd6pGsvlNKtQ3eTmI5tZsE480iFr1hL4o9uejm+iKB39caIJw==" saltValue="R3Gd71b4/IYhukF4idAyYg==" spinCount="100000" sheet="1" objects="1" scenarios="1"/>
  <mergeCells count="1">
    <mergeCell ref="C22:G22"/>
  </mergeCells>
  <dataValidations count="1">
    <dataValidation type="list" allowBlank="1" showInputMessage="1" showErrorMessage="1" sqref="C22" xr:uid="{6666C15D-23E6-4000-B173-2163D737394E}">
      <formula1>ListaMaterias</formula1>
    </dataValidation>
  </dataValidations>
  <pageMargins left="0.25" right="0.25" top="0.75" bottom="0.75" header="0.3" footer="0.3"/>
  <pageSetup scale="9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FBCBD-0996-4FC3-B25F-CBBC0A5C2CF6}">
  <sheetPr codeName="Planilha41">
    <tabColor rgb="FFFF0000"/>
  </sheetPr>
  <dimension ref="A1:AM43"/>
  <sheetViews>
    <sheetView showGridLines="0" showRowColHeaders="0" workbookViewId="0">
      <pane ySplit="6" topLeftCell="A7" activePane="bottomLeft" state="frozen"/>
      <selection pane="bottomLeft"/>
    </sheetView>
  </sheetViews>
  <sheetFormatPr defaultRowHeight="15"/>
  <cols>
    <col min="1" max="1" width="1.42578125" style="1" customWidth="1"/>
    <col min="2" max="2" width="22.28515625" style="1" customWidth="1"/>
    <col min="3" max="3" width="12.7109375" style="1" customWidth="1"/>
    <col min="4" max="8" width="9.140625" style="1"/>
    <col min="9" max="9" width="3" style="1" customWidth="1"/>
    <col min="10" max="16" width="9.140625" style="1"/>
    <col min="17" max="17" width="20" style="1" customWidth="1"/>
    <col min="18" max="16384" width="9.140625" style="1"/>
  </cols>
  <sheetData>
    <row r="1" spans="1:39" s="61" customFormat="1"/>
    <row r="4" spans="1:39" ht="5.25" customHeight="1"/>
    <row r="5" spans="1:39" ht="7.5" customHeight="1">
      <c r="B5" s="55"/>
    </row>
    <row r="6" spans="1:39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24" spans="17:19">
      <c r="Q24" s="48"/>
      <c r="R24" s="58"/>
      <c r="S24" s="47"/>
    </row>
    <row r="25" spans="17:19">
      <c r="Q25" s="48"/>
      <c r="R25" s="58"/>
      <c r="S25" s="47"/>
    </row>
    <row r="26" spans="17:19">
      <c r="Q26" s="48"/>
      <c r="R26" s="58"/>
      <c r="S26" s="47"/>
    </row>
    <row r="27" spans="17:19">
      <c r="Q27" s="48"/>
      <c r="R27" s="58"/>
      <c r="S27" s="47"/>
    </row>
    <row r="28" spans="17:19">
      <c r="Q28" s="48"/>
      <c r="R28" s="58"/>
      <c r="S28" s="47"/>
    </row>
    <row r="29" spans="17:19">
      <c r="Q29" s="48"/>
      <c r="R29" s="58"/>
      <c r="S29" s="47"/>
    </row>
    <row r="30" spans="17:19">
      <c r="Q30" s="48"/>
      <c r="R30" s="58"/>
      <c r="S30" s="47"/>
    </row>
    <row r="31" spans="17:19">
      <c r="Q31" s="48"/>
      <c r="R31" s="58"/>
      <c r="S31" s="47"/>
    </row>
    <row r="32" spans="17:19">
      <c r="Q32" s="48"/>
      <c r="R32" s="58"/>
      <c r="S32" s="47"/>
    </row>
    <row r="33" spans="17:19">
      <c r="Q33" s="48"/>
      <c r="R33" s="58"/>
      <c r="S33" s="47"/>
    </row>
    <row r="34" spans="17:19">
      <c r="Q34" s="48"/>
      <c r="R34" s="58"/>
      <c r="S34" s="47"/>
    </row>
    <row r="35" spans="17:19">
      <c r="Q35" s="48"/>
      <c r="R35" s="58"/>
      <c r="S35" s="47"/>
    </row>
    <row r="36" spans="17:19">
      <c r="Q36" s="48"/>
      <c r="R36" s="58"/>
      <c r="S36" s="47"/>
    </row>
    <row r="37" spans="17:19">
      <c r="Q37" s="48"/>
      <c r="R37" s="58"/>
      <c r="S37" s="47"/>
    </row>
    <row r="38" spans="17:19">
      <c r="Q38" s="48"/>
      <c r="R38" s="58"/>
      <c r="S38" s="47"/>
    </row>
    <row r="39" spans="17:19">
      <c r="Q39" s="48"/>
      <c r="R39" s="58"/>
      <c r="S39" s="47"/>
    </row>
    <row r="40" spans="17:19">
      <c r="Q40" s="48"/>
      <c r="R40" s="58"/>
      <c r="S40" s="47"/>
    </row>
    <row r="41" spans="17:19">
      <c r="Q41" s="48"/>
      <c r="R41" s="58"/>
      <c r="S41" s="47"/>
    </row>
    <row r="42" spans="17:19">
      <c r="Q42" s="48"/>
      <c r="R42" s="58"/>
      <c r="S42" s="47"/>
    </row>
    <row r="43" spans="17:19">
      <c r="Q43" s="48"/>
      <c r="R43" s="58"/>
      <c r="S43" s="47"/>
    </row>
  </sheetData>
  <sheetProtection algorithmName="SHA-512" hashValue="ZvcC0tPPQdTkSfXjPFpir2nBS/xK9y6hu4iDCWVzuNkpz59Xp3LpqrU3sMukUcvyXkdC6horqurBp2XIUHxYlw==" saltValue="DjuhDkADcmKB7b2EGd84kQ==" spinCount="100000" sheet="1" objects="1" scenarios="1"/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857E0-2CAB-4738-9056-D1F8F967BDC7}">
  <sheetPr codeName="Planilha39">
    <tabColor rgb="FFFF0000"/>
    <pageSetUpPr fitToPage="1"/>
  </sheetPr>
  <dimension ref="A1:AM46"/>
  <sheetViews>
    <sheetView showGridLines="0" showRowColHeaders="0" workbookViewId="0">
      <pane ySplit="6" topLeftCell="A7" activePane="bottomLeft" state="frozen"/>
      <selection pane="bottomLeft"/>
    </sheetView>
  </sheetViews>
  <sheetFormatPr defaultRowHeight="15"/>
  <cols>
    <col min="1" max="1" width="1.42578125" style="1" customWidth="1"/>
    <col min="2" max="2" width="22.28515625" style="1" customWidth="1"/>
    <col min="3" max="3" width="12.7109375" style="1" customWidth="1"/>
    <col min="4" max="7" width="9.140625" style="1"/>
    <col min="8" max="8" width="34.5703125" style="1" customWidth="1"/>
    <col min="9" max="9" width="9.85546875" style="1" customWidth="1"/>
    <col min="10" max="10" width="3" style="1" customWidth="1"/>
    <col min="11" max="16" width="9.140625" style="1"/>
    <col min="17" max="17" width="20" style="1" customWidth="1"/>
    <col min="18" max="16384" width="9.140625" style="1"/>
  </cols>
  <sheetData>
    <row r="1" spans="1:39" s="61" customFormat="1"/>
    <row r="4" spans="1:39" ht="5.25" customHeight="1"/>
    <row r="5" spans="1:39" ht="7.5" customHeight="1">
      <c r="B5" s="55"/>
    </row>
    <row r="6" spans="1:39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22" spans="2:19" ht="4.5" customHeight="1"/>
    <row r="23" spans="2:19">
      <c r="B23" s="128" t="s">
        <v>191</v>
      </c>
      <c r="C23" s="577" t="s">
        <v>68</v>
      </c>
      <c r="D23" s="578"/>
      <c r="E23" s="116"/>
    </row>
    <row r="24" spans="2:19" ht="5.25" customHeight="1"/>
    <row r="25" spans="2:19" ht="15.75" thickBot="1">
      <c r="H25" s="266" t="s">
        <v>81</v>
      </c>
      <c r="I25" s="267" t="s">
        <v>37</v>
      </c>
      <c r="R25" s="1">
        <f>IF(C23="Janeiro",1,IF(C23="Fevereiro",2,IF(C23="Março",3,IF(C23="Abril",4,IF(C23="Maio",5,IF(C23="Junho",6,IF(C23="Julho",7,IF(C23="Agosto",8,IF(C23="Setembro",9,IF(C23="Outubro",10,IF(C23="Novembro",11,IF(C23="Dezembro",12))))))))))))</f>
        <v>10</v>
      </c>
      <c r="S25" s="1">
        <f>R25+1</f>
        <v>11</v>
      </c>
    </row>
    <row r="26" spans="2:19" ht="15.75" thickBot="1">
      <c r="H26" s="264" t="str">
        <f>Dados!B6</f>
        <v>LÍNGUA PORTUGUESA</v>
      </c>
      <c r="I26" s="265">
        <f>IFERROR(VLOOKUP(H26,Dados!$B$5:$N$25,$S$25,FALSE),"")</f>
        <v>0</v>
      </c>
    </row>
    <row r="27" spans="2:19" ht="15.75" thickBot="1">
      <c r="H27" s="264" t="str">
        <f>Dados!B7</f>
        <v>RACIOCÍNIO LÓGICO MATEMÁTICO</v>
      </c>
      <c r="I27" s="265">
        <f>IFERROR(VLOOKUP(H27,Dados!$B$5:$N$25,$S$25,FALSE),"")</f>
        <v>0</v>
      </c>
      <c r="P27" s="164" t="str">
        <f>Edital!E15</f>
        <v>PORT</v>
      </c>
      <c r="Q27" s="178"/>
      <c r="R27" s="178"/>
      <c r="S27" s="164">
        <f ca="1">SUMIF(Tabela5[],H26,Tabela5[Questões])</f>
        <v>7</v>
      </c>
    </row>
    <row r="28" spans="2:19" ht="15.75" thickBot="1">
      <c r="H28" s="264" t="str">
        <f>Dados!B8</f>
        <v>INFORMÁTICA</v>
      </c>
      <c r="I28" s="265">
        <f>IFERROR(VLOOKUP(H28,Dados!$B$5:$N$25,$S$25,FALSE),"")</f>
        <v>0</v>
      </c>
      <c r="P28" s="164" t="str">
        <f>Edital!E16</f>
        <v>RLM</v>
      </c>
      <c r="Q28" s="178"/>
      <c r="R28" s="178"/>
      <c r="S28" s="164">
        <f ca="1">SUMIF(Tabela5[],H27,Tabela5[Questões])</f>
        <v>18</v>
      </c>
    </row>
    <row r="29" spans="2:19" ht="15.75" thickBot="1">
      <c r="H29" s="264">
        <f>Dados!B9</f>
        <v>0</v>
      </c>
      <c r="I29" s="265">
        <f>IFERROR(VLOOKUP(H29,Dados!$B$5:$N$25,$S$25,FALSE),"")</f>
        <v>0</v>
      </c>
      <c r="P29" s="164" t="str">
        <f>Edital!E17</f>
        <v>INFO</v>
      </c>
      <c r="Q29" s="178"/>
      <c r="R29" s="178"/>
      <c r="S29" s="164">
        <f ca="1">SUMIF(Tabela5[],H28,Tabela5[Questões])</f>
        <v>29</v>
      </c>
    </row>
    <row r="30" spans="2:19" ht="15.75" thickBot="1">
      <c r="H30" s="264">
        <f>Dados!B10</f>
        <v>0</v>
      </c>
      <c r="I30" s="265">
        <f>IFERROR(VLOOKUP(H30,Dados!$B$5:$N$25,$S$25,FALSE),"")</f>
        <v>0</v>
      </c>
      <c r="P30" s="164">
        <f>Edital!E18</f>
        <v>0</v>
      </c>
      <c r="Q30" s="178"/>
      <c r="R30" s="178"/>
      <c r="S30" s="164">
        <f ca="1">SUMIF(Tabela5[],H29,Tabela5[Questões])</f>
        <v>0</v>
      </c>
    </row>
    <row r="31" spans="2:19" ht="15.75" thickBot="1">
      <c r="H31" s="264">
        <f>Dados!B11</f>
        <v>0</v>
      </c>
      <c r="I31" s="265">
        <f>IFERROR(VLOOKUP(H31,Dados!$B$5:$N$25,$S$25,FALSE),"")</f>
        <v>0</v>
      </c>
      <c r="P31" s="164">
        <f>Edital!E19</f>
        <v>0</v>
      </c>
      <c r="Q31" s="178"/>
      <c r="R31" s="178"/>
      <c r="S31" s="164">
        <f ca="1">SUMIF(Tabela5[],H30,Tabela5[Questões])</f>
        <v>0</v>
      </c>
    </row>
    <row r="32" spans="2:19" ht="15.75" thickBot="1">
      <c r="H32" s="264">
        <f>Dados!B12</f>
        <v>0</v>
      </c>
      <c r="I32" s="265">
        <f>IFERROR(VLOOKUP(H32,Dados!$B$5:$N$25,$S$25,FALSE),"")</f>
        <v>0</v>
      </c>
      <c r="P32" s="164">
        <f>Edital!E20</f>
        <v>0</v>
      </c>
      <c r="Q32" s="178"/>
      <c r="R32" s="178"/>
      <c r="S32" s="164">
        <f ca="1">SUMIF(Tabela5[],H31,Tabela5[Questões])</f>
        <v>0</v>
      </c>
    </row>
    <row r="33" spans="8:19" ht="15.75" thickBot="1">
      <c r="H33" s="264">
        <f>Dados!B13</f>
        <v>0</v>
      </c>
      <c r="I33" s="265">
        <f>IFERROR(VLOOKUP(H33,Dados!$B$5:$N$25,$S$25,FALSE),"")</f>
        <v>0</v>
      </c>
      <c r="P33" s="164">
        <f>Edital!E21</f>
        <v>0</v>
      </c>
      <c r="Q33" s="178"/>
      <c r="R33" s="178"/>
      <c r="S33" s="164">
        <f ca="1">SUMIF(Tabela5[],H32,Tabela5[Questões])</f>
        <v>0</v>
      </c>
    </row>
    <row r="34" spans="8:19" ht="15.75" thickBot="1">
      <c r="H34" s="264">
        <f>Dados!B14</f>
        <v>0</v>
      </c>
      <c r="I34" s="265">
        <f>IFERROR(VLOOKUP(H34,Dados!$B$5:$N$25,$S$25,FALSE),"")</f>
        <v>0</v>
      </c>
      <c r="P34" s="164">
        <f>Edital!E22</f>
        <v>0</v>
      </c>
      <c r="Q34" s="178"/>
      <c r="R34" s="178"/>
      <c r="S34" s="164">
        <f ca="1">SUMIF(Tabela5[],H33,Tabela5[Questões])</f>
        <v>0</v>
      </c>
    </row>
    <row r="35" spans="8:19" ht="15.75" thickBot="1">
      <c r="H35" s="264">
        <f>Dados!B15</f>
        <v>0</v>
      </c>
      <c r="I35" s="265">
        <f>IFERROR(VLOOKUP(H35,Dados!$B$5:$N$25,$S$25,FALSE),"")</f>
        <v>0</v>
      </c>
      <c r="P35" s="164">
        <f>Edital!E23</f>
        <v>0</v>
      </c>
      <c r="Q35" s="178"/>
      <c r="R35" s="178"/>
      <c r="S35" s="164">
        <f ca="1">SUMIF(Tabela5[],H34,Tabela5[Questões])</f>
        <v>0</v>
      </c>
    </row>
    <row r="36" spans="8:19" ht="15.75" thickBot="1">
      <c r="H36" s="264">
        <f>Dados!B16</f>
        <v>0</v>
      </c>
      <c r="I36" s="265">
        <f>IFERROR(VLOOKUP(H36,Dados!$B$5:$N$25,$S$25,FALSE),"")</f>
        <v>0</v>
      </c>
      <c r="P36" s="164">
        <f>Edital!E24</f>
        <v>0</v>
      </c>
      <c r="Q36" s="178"/>
      <c r="R36" s="178"/>
      <c r="S36" s="164">
        <f ca="1">SUMIF(Tabela5[],H35,Tabela5[Questões])</f>
        <v>0</v>
      </c>
    </row>
    <row r="37" spans="8:19" ht="15.75" thickBot="1">
      <c r="H37" s="264">
        <f>Dados!B17</f>
        <v>0</v>
      </c>
      <c r="I37" s="265">
        <f>IFERROR(VLOOKUP(H37,Dados!$B$5:$N$25,$S$25,FALSE),"")</f>
        <v>0</v>
      </c>
      <c r="P37" s="164">
        <f>Edital!E25</f>
        <v>0</v>
      </c>
      <c r="Q37" s="178"/>
      <c r="R37" s="178"/>
      <c r="S37" s="164">
        <f ca="1">SUMIF(Tabela5[],H36,Tabela5[Questões])</f>
        <v>0</v>
      </c>
    </row>
    <row r="38" spans="8:19" ht="15.75" thickBot="1">
      <c r="H38" s="264">
        <f>Dados!B18</f>
        <v>0</v>
      </c>
      <c r="I38" s="265">
        <f>IFERROR(VLOOKUP(H38,Dados!$B$5:$N$25,$S$25,FALSE),"")</f>
        <v>0</v>
      </c>
      <c r="P38" s="164">
        <f>Edital!E26</f>
        <v>0</v>
      </c>
      <c r="Q38" s="178"/>
      <c r="R38" s="178"/>
      <c r="S38" s="164">
        <f ca="1">SUMIF(Tabela5[],H37,Tabela5[Questões])</f>
        <v>0</v>
      </c>
    </row>
    <row r="39" spans="8:19" ht="15.75" thickBot="1">
      <c r="H39" s="264">
        <f>Dados!B19</f>
        <v>0</v>
      </c>
      <c r="I39" s="265">
        <f>IFERROR(VLOOKUP(H39,Dados!$B$5:$N$25,$S$25,FALSE),"")</f>
        <v>0</v>
      </c>
      <c r="P39" s="164">
        <f>Edital!E27</f>
        <v>0</v>
      </c>
      <c r="Q39" s="178"/>
      <c r="R39" s="178"/>
      <c r="S39" s="164">
        <f ca="1">SUMIF(Tabela5[],H38,Tabela5[Questões])</f>
        <v>0</v>
      </c>
    </row>
    <row r="40" spans="8:19" ht="15.75" thickBot="1">
      <c r="H40" s="264">
        <f>Dados!B20</f>
        <v>0</v>
      </c>
      <c r="I40" s="265">
        <f>IFERROR(VLOOKUP(H40,Dados!$B$5:$N$25,$S$25,FALSE),"")</f>
        <v>0</v>
      </c>
      <c r="P40" s="164">
        <f>Edital!E28</f>
        <v>0</v>
      </c>
      <c r="Q40" s="178"/>
      <c r="R40" s="178"/>
      <c r="S40" s="164">
        <f ca="1">SUMIF(Tabela5[],H39,Tabela5[Questões])</f>
        <v>0</v>
      </c>
    </row>
    <row r="41" spans="8:19" ht="15.75" thickBot="1">
      <c r="H41" s="264">
        <f>Dados!B21</f>
        <v>0</v>
      </c>
      <c r="I41" s="265">
        <f>IFERROR(VLOOKUP(H41,Dados!$B$5:$N$25,$S$25,FALSE),"")</f>
        <v>0</v>
      </c>
      <c r="P41" s="164">
        <f>Edital!E29</f>
        <v>0</v>
      </c>
      <c r="Q41" s="178"/>
      <c r="R41" s="178"/>
      <c r="S41" s="164">
        <f ca="1">SUMIF(Tabela5[],H40,Tabela5[Questões])</f>
        <v>0</v>
      </c>
    </row>
    <row r="42" spans="8:19" ht="15.75" thickBot="1">
      <c r="H42" s="264">
        <f>Dados!B22</f>
        <v>0</v>
      </c>
      <c r="I42" s="265">
        <f>IFERROR(VLOOKUP(H42,Dados!$B$5:$N$25,$S$25,FALSE),"")</f>
        <v>0</v>
      </c>
      <c r="P42" s="164">
        <f>Edital!E30</f>
        <v>0</v>
      </c>
      <c r="Q42" s="178"/>
      <c r="R42" s="178"/>
      <c r="S42" s="164">
        <f ca="1">SUMIF(Tabela5[],H41,Tabela5[Questões])</f>
        <v>0</v>
      </c>
    </row>
    <row r="43" spans="8:19" ht="15.75" thickBot="1">
      <c r="H43" s="264">
        <f>Dados!B23</f>
        <v>0</v>
      </c>
      <c r="I43" s="265">
        <f>IFERROR(VLOOKUP(H43,Dados!$B$5:$N$25,$S$25,FALSE),"")</f>
        <v>0</v>
      </c>
      <c r="P43" s="164">
        <f>Edital!E31</f>
        <v>0</v>
      </c>
      <c r="Q43" s="178"/>
      <c r="R43" s="178"/>
      <c r="S43" s="164">
        <f ca="1">SUMIF(Tabela5[],H42,Tabela5[Questões])</f>
        <v>0</v>
      </c>
    </row>
    <row r="44" spans="8:19" ht="15.75" thickBot="1">
      <c r="H44" s="264">
        <f>Dados!B24</f>
        <v>0</v>
      </c>
      <c r="I44" s="265">
        <f>IFERROR(VLOOKUP(H44,Dados!$B$5:$N$25,$S$25,FALSE),"")</f>
        <v>0</v>
      </c>
      <c r="P44" s="164">
        <f>Edital!E32</f>
        <v>0</v>
      </c>
      <c r="Q44" s="178"/>
      <c r="R44" s="178"/>
      <c r="S44" s="164">
        <f ca="1">SUMIF(Tabela5[],H43,Tabela5[Questões])</f>
        <v>0</v>
      </c>
    </row>
    <row r="45" spans="8:19" ht="15.75" thickBot="1">
      <c r="H45" s="264">
        <f>Dados!B25</f>
        <v>0</v>
      </c>
      <c r="I45" s="265">
        <f>IFERROR(VLOOKUP(H45,Dados!$B$5:$N$25,$S$25,FALSE),"")</f>
        <v>0</v>
      </c>
      <c r="P45" s="164">
        <f>Edital!E33</f>
        <v>0</v>
      </c>
      <c r="Q45" s="178"/>
      <c r="R45" s="178"/>
      <c r="S45" s="164">
        <f ca="1">SUMIF(Tabela5[],H44,Tabela5[Questões])</f>
        <v>0</v>
      </c>
    </row>
    <row r="46" spans="8:19" ht="10.5" customHeight="1">
      <c r="P46" s="164">
        <f>Edital!E34</f>
        <v>0</v>
      </c>
      <c r="Q46" s="178"/>
      <c r="R46" s="178"/>
      <c r="S46" s="164">
        <f ca="1">SUMIF(Tabela5[],H45,Tabela5[Questões])</f>
        <v>0</v>
      </c>
    </row>
  </sheetData>
  <sheetProtection algorithmName="SHA-512" hashValue="9bYiGLQwwjDWinscEHaYzP5tllAGPP/ABdotic02hPs7tG7i1/H5FfNBczMXz6xn10RlfKAGOrZQ4kzXQYlGIQ==" saltValue="FdQ/rcXbR1xfPcpY5Q978Q==" spinCount="100000" sheet="1" objects="1" scenarios="1"/>
  <mergeCells count="1">
    <mergeCell ref="C23:D23"/>
  </mergeCells>
  <dataValidations count="1">
    <dataValidation type="list" allowBlank="1" showInputMessage="1" showErrorMessage="1" sqref="C23" xr:uid="{CD685B17-12AC-4641-8EB0-5A4636310619}">
      <formula1>"Janeiro,Fevereiro,Março,Abril,Maio,Junho,Julho,Agosto,Setembro,Outubro,Novembro,Dezembro"</formula1>
    </dataValidation>
  </dataValidations>
  <pageMargins left="0.19685039370078741" right="0.19685039370078741" top="0.39370078740157483" bottom="0.39370078740157483" header="0.31496062992125984" footer="0.31496062992125984"/>
  <pageSetup scale="97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84376-C3A5-447B-853F-DEADE742C3DC}">
  <sheetPr codeName="Planilha18">
    <tabColor rgb="FFFF0000"/>
    <pageSetUpPr fitToPage="1"/>
  </sheetPr>
  <dimension ref="A1:AM11"/>
  <sheetViews>
    <sheetView showGridLines="0" showRowColHeaders="0" workbookViewId="0">
      <pane ySplit="6" topLeftCell="A7" activePane="bottomLeft" state="frozen"/>
      <selection pane="bottomLeft"/>
    </sheetView>
  </sheetViews>
  <sheetFormatPr defaultRowHeight="15"/>
  <cols>
    <col min="1" max="1" width="1.42578125" style="1" customWidth="1"/>
    <col min="2" max="2" width="16.5703125" style="1" customWidth="1"/>
    <col min="3" max="14" width="10.7109375" style="1" customWidth="1"/>
    <col min="15" max="15" width="3.140625" style="1" customWidth="1"/>
    <col min="16" max="16384" width="9.140625" style="1"/>
  </cols>
  <sheetData>
    <row r="1" spans="1:39" s="61" customFormat="1"/>
    <row r="4" spans="1:39" ht="5.25" customHeight="1"/>
    <row r="5" spans="1:39" ht="7.5" customHeight="1">
      <c r="B5" s="55"/>
    </row>
    <row r="6" spans="1:39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>
      <c r="A7" s="5"/>
      <c r="B7" s="5"/>
      <c r="C7" s="163">
        <v>1</v>
      </c>
      <c r="D7" s="163">
        <v>2</v>
      </c>
      <c r="E7" s="163">
        <v>3</v>
      </c>
      <c r="F7" s="163">
        <v>4</v>
      </c>
      <c r="G7" s="163">
        <v>5</v>
      </c>
      <c r="H7" s="163">
        <v>6</v>
      </c>
      <c r="I7" s="163">
        <v>7</v>
      </c>
      <c r="J7" s="163">
        <v>8</v>
      </c>
      <c r="K7" s="163">
        <v>9</v>
      </c>
      <c r="L7" s="163">
        <v>10</v>
      </c>
      <c r="M7" s="163">
        <v>11</v>
      </c>
      <c r="N7" s="163">
        <v>12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 thickBot="1">
      <c r="B8" s="314" t="s">
        <v>186</v>
      </c>
      <c r="C8" s="315" t="s">
        <v>63</v>
      </c>
      <c r="D8" s="223" t="s">
        <v>66</v>
      </c>
      <c r="E8" s="316" t="s">
        <v>69</v>
      </c>
      <c r="F8" s="316" t="s">
        <v>72</v>
      </c>
      <c r="G8" s="316" t="s">
        <v>64</v>
      </c>
      <c r="H8" s="315" t="s">
        <v>67</v>
      </c>
      <c r="I8" s="317" t="s">
        <v>70</v>
      </c>
      <c r="J8" s="316" t="s">
        <v>73</v>
      </c>
      <c r="K8" s="316" t="s">
        <v>65</v>
      </c>
      <c r="L8" s="316" t="s">
        <v>68</v>
      </c>
      <c r="M8" s="316" t="s">
        <v>71</v>
      </c>
      <c r="N8" s="316" t="s">
        <v>74</v>
      </c>
      <c r="O8" s="94"/>
    </row>
    <row r="9" spans="1:39" ht="20.25" customHeight="1" thickBot="1">
      <c r="B9" s="114" t="s">
        <v>187</v>
      </c>
      <c r="C9" s="95">
        <f>SUMPRODUCT((MONTH(Tabela1[Data])=C7)*(Tabela1[Receitas]))</f>
        <v>0</v>
      </c>
      <c r="D9" s="96">
        <f>SUMPRODUCT((MONTH(Tabela1[Data])=D7)*(Tabela1[Receitas]))</f>
        <v>0</v>
      </c>
      <c r="E9" s="97">
        <f>SUMPRODUCT((MONTH(Tabela1[Data])=E7)*(Tabela1[Receitas]))</f>
        <v>0</v>
      </c>
      <c r="F9" s="98">
        <f>SUMPRODUCT((MONTH(Tabela1[Data])=F7)*(Tabela1[Receitas]))</f>
        <v>0</v>
      </c>
      <c r="G9" s="96">
        <f>SUMPRODUCT((MONTH(Tabela1[Data])=G7)*(Tabela1[Receitas]))</f>
        <v>0</v>
      </c>
      <c r="H9" s="96">
        <f>SUMPRODUCT((MONTH(Tabela1[Data])=H7)*(Tabela1[Receitas]))</f>
        <v>0</v>
      </c>
      <c r="I9" s="96">
        <f>SUMPRODUCT((MONTH(Tabela1[Data])=I7)*(Tabela1[Receitas]))</f>
        <v>0</v>
      </c>
      <c r="J9" s="99">
        <f>SUMPRODUCT((MONTH(Tabela1[Data])=J7)*(Tabela1[Receitas]))</f>
        <v>0</v>
      </c>
      <c r="K9" s="96">
        <f>SUMPRODUCT((MONTH(Tabela1[Data])=K7)*(Tabela1[Receitas]))</f>
        <v>0</v>
      </c>
      <c r="L9" s="96">
        <f>SUMPRODUCT((MONTH(Tabela1[Data])=L7)*(Tabela1[Receitas]))</f>
        <v>0</v>
      </c>
      <c r="M9" s="97">
        <f>SUMPRODUCT((MONTH(Tabela1[Data])=M7)*(Tabela1[Receitas]))</f>
        <v>0</v>
      </c>
      <c r="N9" s="96">
        <f>SUMPRODUCT((MONTH(Tabela1[Data])=N7)*(Tabela1[Receitas]))</f>
        <v>5780</v>
      </c>
      <c r="O9" s="164" t="s">
        <v>187</v>
      </c>
      <c r="P9" s="165">
        <f>SUM(C9:N9)</f>
        <v>5780</v>
      </c>
    </row>
    <row r="10" spans="1:39" ht="20.25" customHeight="1" thickBot="1">
      <c r="B10" s="115" t="s">
        <v>188</v>
      </c>
      <c r="C10" s="100">
        <f>IFERROR(SUMPRODUCT((MONTH(Tabela1[Data])=C7)*(Tabela1[Despesas])),"")</f>
        <v>0</v>
      </c>
      <c r="D10" s="100">
        <f>IFERROR(SUMPRODUCT((MONTH(Tabela1[Data])=D7)*(Tabela1[Despesas])),"")</f>
        <v>0</v>
      </c>
      <c r="E10" s="101">
        <f>IFERROR(SUMPRODUCT((MONTH(Tabela1[Data])=E7)*(Tabela1[Despesas])),"")</f>
        <v>0</v>
      </c>
      <c r="F10" s="96">
        <f>IFERROR(SUMPRODUCT((MONTH(Tabela1[Data])=F7)*(Tabela1[Despesas])),"")</f>
        <v>0</v>
      </c>
      <c r="G10" s="96">
        <f>IFERROR(SUMPRODUCT((MONTH(Tabela1[Data])=G7)*(Tabela1[Despesas])),"")</f>
        <v>0</v>
      </c>
      <c r="H10" s="96">
        <f>IFERROR(SUMPRODUCT((MONTH(Tabela1[Data])=H7)*(Tabela1[Despesas])),"")</f>
        <v>0</v>
      </c>
      <c r="I10" s="96">
        <f>IFERROR(SUMPRODUCT((MONTH(Tabela1[Data])=I7)*(Tabela1[Despesas])),"")</f>
        <v>0</v>
      </c>
      <c r="J10" s="99">
        <f>IFERROR(SUMPRODUCT((MONTH(Tabela1[Data])=J7)*(Tabela1[Despesas])),"")</f>
        <v>0</v>
      </c>
      <c r="K10" s="96">
        <f>IFERROR(SUMPRODUCT((MONTH(Tabela1[Data])=K7)*(Tabela1[Despesas])),"")</f>
        <v>0</v>
      </c>
      <c r="L10" s="96">
        <f>IFERROR(SUMPRODUCT((MONTH(Tabela1[Data])=L7)*(Tabela1[Despesas])),"")</f>
        <v>0</v>
      </c>
      <c r="M10" s="99">
        <f>IFERROR(SUMPRODUCT((MONTH(Tabela1[Data])=M7)*(Tabela1[Despesas])),"")</f>
        <v>0</v>
      </c>
      <c r="N10" s="96">
        <f>IFERROR(SUMPRODUCT((MONTH(Tabela1[Data])=N7)*(Tabela1[Despesas])),"")</f>
        <v>1200</v>
      </c>
      <c r="O10" s="164" t="s">
        <v>188</v>
      </c>
      <c r="P10" s="165">
        <f>SUM(C10:N10)</f>
        <v>1200</v>
      </c>
    </row>
    <row r="11" spans="1:39" ht="20.25" customHeight="1" thickBot="1">
      <c r="B11" s="114" t="s">
        <v>189</v>
      </c>
      <c r="C11" s="96">
        <f>C9-C10</f>
        <v>0</v>
      </c>
      <c r="D11" s="96">
        <f t="shared" ref="D11:N11" si="0">D9-D10</f>
        <v>0</v>
      </c>
      <c r="E11" s="96">
        <f t="shared" si="0"/>
        <v>0</v>
      </c>
      <c r="F11" s="96">
        <f t="shared" si="0"/>
        <v>0</v>
      </c>
      <c r="G11" s="96">
        <f t="shared" si="0"/>
        <v>0</v>
      </c>
      <c r="H11" s="96">
        <f t="shared" si="0"/>
        <v>0</v>
      </c>
      <c r="I11" s="96">
        <f t="shared" si="0"/>
        <v>0</v>
      </c>
      <c r="J11" s="96">
        <f t="shared" si="0"/>
        <v>0</v>
      </c>
      <c r="K11" s="96">
        <f t="shared" si="0"/>
        <v>0</v>
      </c>
      <c r="L11" s="96">
        <f t="shared" si="0"/>
        <v>0</v>
      </c>
      <c r="M11" s="96">
        <f t="shared" si="0"/>
        <v>0</v>
      </c>
      <c r="N11" s="96">
        <f t="shared" si="0"/>
        <v>4580</v>
      </c>
    </row>
  </sheetData>
  <sheetProtection algorithmName="SHA-512" hashValue="LZcx4P8vRxD26iewvL8FYZKaYV8D9GB2UrmcxIwLa+aImBz97Q4/odB4Xhbz0TYHDPGzS1e91PuNLXYlvRvOyA==" saltValue="MbI9axshCX0y2rm01aT+wg==" spinCount="100000" sheet="1" objects="1" scenarios="1"/>
  <conditionalFormatting sqref="C11:N11">
    <cfRule type="cellIs" dxfId="13" priority="2" operator="lessThan">
      <formula>0</formula>
    </cfRule>
    <cfRule type="cellIs" dxfId="12" priority="3" operator="greaterThan">
      <formula>0</formula>
    </cfRule>
  </conditionalFormatting>
  <conditionalFormatting sqref="C11:N11">
    <cfRule type="cellIs" dxfId="11" priority="1" operator="equal">
      <formula>0</formula>
    </cfRule>
  </conditionalFormatting>
  <pageMargins left="0.25" right="0.25" top="0.75" bottom="0.75" header="0.3" footer="0.3"/>
  <pageSetup scale="8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CB988-1819-45BE-951B-09DC0E39A32A}">
  <sheetPr codeName="Planilha6"/>
  <dimension ref="A1:O34"/>
  <sheetViews>
    <sheetView showGridLines="0" showRowColHeaders="0" workbookViewId="0">
      <selection activeCell="V16" sqref="V16"/>
    </sheetView>
  </sheetViews>
  <sheetFormatPr defaultRowHeight="15"/>
  <cols>
    <col min="1" max="1" width="1.42578125" style="1" customWidth="1"/>
    <col min="2" max="2" width="11.5703125" style="1" customWidth="1"/>
    <col min="3" max="3" width="1.85546875" style="1" customWidth="1"/>
    <col min="4" max="4" width="11.5703125" style="1" customWidth="1"/>
    <col min="5" max="5" width="1.85546875" style="1" customWidth="1"/>
    <col min="6" max="6" width="11.5703125" style="1" customWidth="1"/>
    <col min="7" max="7" width="1.85546875" style="1" customWidth="1"/>
    <col min="8" max="8" width="11.5703125" style="1" customWidth="1"/>
    <col min="9" max="9" width="1.85546875" style="1" customWidth="1"/>
    <col min="10" max="10" width="11.5703125" style="1" customWidth="1"/>
    <col min="11" max="11" width="1.85546875" style="1" customWidth="1"/>
    <col min="12" max="12" width="11.5703125" style="1" customWidth="1"/>
    <col min="13" max="13" width="1.85546875" style="1" customWidth="1"/>
    <col min="14" max="14" width="11.5703125" style="1" customWidth="1"/>
    <col min="15" max="16384" width="9.140625" style="1"/>
  </cols>
  <sheetData>
    <row r="1" spans="1:15" s="61" customFormat="1"/>
    <row r="3" spans="1:15" ht="15.75">
      <c r="B3" s="10"/>
    </row>
    <row r="4" spans="1:15" ht="3" customHeight="1"/>
    <row r="5" spans="1:15" ht="18" customHeight="1">
      <c r="B5" s="80" t="s">
        <v>60</v>
      </c>
    </row>
    <row r="6" spans="1:15" ht="15.75" customHeight="1">
      <c r="B6" s="92" t="s">
        <v>184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5" ht="3" customHeight="1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5" ht="3.75" customHeight="1">
      <c r="N8" s="5"/>
    </row>
    <row r="9" spans="1:15" ht="15" customHeight="1">
      <c r="B9" s="306" t="s">
        <v>12</v>
      </c>
      <c r="C9" s="124"/>
      <c r="D9" s="232" t="s">
        <v>13</v>
      </c>
      <c r="E9" s="124"/>
      <c r="F9" s="260" t="s">
        <v>14</v>
      </c>
      <c r="G9" s="124"/>
      <c r="H9" s="304" t="s">
        <v>15</v>
      </c>
      <c r="I9" s="124"/>
      <c r="J9" s="306" t="s">
        <v>16</v>
      </c>
      <c r="K9" s="135"/>
      <c r="L9" s="136" t="s">
        <v>17</v>
      </c>
      <c r="M9" s="137"/>
      <c r="N9" s="136" t="s">
        <v>18</v>
      </c>
      <c r="O9" s="5"/>
    </row>
    <row r="10" spans="1:15" ht="24.75" customHeight="1">
      <c r="B10" s="352">
        <v>0.41666666666666669</v>
      </c>
      <c r="C10" s="12"/>
      <c r="D10" s="351">
        <v>0.41666666666666669</v>
      </c>
      <c r="E10" s="12"/>
      <c r="F10" s="351">
        <v>0.41666666666666669</v>
      </c>
      <c r="G10" s="12"/>
      <c r="H10" s="353">
        <v>0.41666666666666669</v>
      </c>
      <c r="I10" s="12"/>
      <c r="J10" s="352">
        <v>0.41666666666666669</v>
      </c>
      <c r="K10" s="12"/>
      <c r="L10" s="351">
        <v>0.41666666666666669</v>
      </c>
      <c r="M10" s="82"/>
      <c r="N10" s="350">
        <v>0.41666666666666669</v>
      </c>
      <c r="O10" s="6"/>
    </row>
    <row r="11" spans="1:15" ht="12" customHeight="1">
      <c r="A11" s="84"/>
      <c r="B11" s="302" t="s">
        <v>37</v>
      </c>
      <c r="C11" s="130"/>
      <c r="D11" s="302" t="s">
        <v>37</v>
      </c>
      <c r="E11" s="134"/>
      <c r="F11" s="303" t="s">
        <v>37</v>
      </c>
      <c r="G11" s="132"/>
      <c r="H11" s="305" t="s">
        <v>37</v>
      </c>
      <c r="I11" s="131"/>
      <c r="J11" s="307" t="s">
        <v>37</v>
      </c>
      <c r="K11" s="132"/>
      <c r="L11" s="105" t="s">
        <v>37</v>
      </c>
      <c r="M11" s="133"/>
      <c r="N11" s="104" t="s">
        <v>37</v>
      </c>
      <c r="O11" s="102"/>
    </row>
    <row r="12" spans="1:15" ht="7.5" customHeight="1">
      <c r="H12" s="79"/>
      <c r="J12" s="79"/>
      <c r="L12" s="5"/>
      <c r="N12" s="103"/>
    </row>
    <row r="13" spans="1:15" ht="16.5" customHeight="1">
      <c r="B13" s="80" t="s">
        <v>61</v>
      </c>
    </row>
    <row r="14" spans="1:15">
      <c r="B14" s="93" t="s">
        <v>62</v>
      </c>
    </row>
    <row r="15" spans="1:15" ht="3" customHeight="1">
      <c r="F15" s="64"/>
    </row>
    <row r="16" spans="1:15" ht="18.75" customHeight="1" thickBot="1">
      <c r="B16" s="224" t="s">
        <v>63</v>
      </c>
      <c r="C16" s="585">
        <v>4.166666666666667</v>
      </c>
      <c r="D16" s="586"/>
      <c r="E16" s="11"/>
      <c r="F16" s="224" t="s">
        <v>64</v>
      </c>
      <c r="G16" s="585">
        <v>5</v>
      </c>
      <c r="H16" s="586"/>
      <c r="I16" s="83"/>
      <c r="J16" s="312" t="s">
        <v>65</v>
      </c>
      <c r="K16" s="585">
        <v>5.833333333333333</v>
      </c>
      <c r="L16" s="586"/>
    </row>
    <row r="17" spans="2:12" ht="18.75" customHeight="1" thickBot="1">
      <c r="B17" s="308" t="s">
        <v>66</v>
      </c>
      <c r="C17" s="585">
        <v>4.166666666666667</v>
      </c>
      <c r="D17" s="586"/>
      <c r="E17" s="83"/>
      <c r="F17" s="308" t="s">
        <v>67</v>
      </c>
      <c r="G17" s="585">
        <v>5</v>
      </c>
      <c r="H17" s="586"/>
      <c r="I17" s="11"/>
      <c r="J17" s="308" t="s">
        <v>68</v>
      </c>
      <c r="K17" s="585">
        <v>5.833333333333333</v>
      </c>
      <c r="L17" s="586"/>
    </row>
    <row r="18" spans="2:12" ht="18.75" customHeight="1" thickBot="1">
      <c r="B18" s="309" t="s">
        <v>69</v>
      </c>
      <c r="C18" s="585">
        <v>4.166666666666667</v>
      </c>
      <c r="D18" s="586"/>
      <c r="E18" s="11"/>
      <c r="F18" s="308" t="s">
        <v>70</v>
      </c>
      <c r="G18" s="587">
        <v>5</v>
      </c>
      <c r="H18" s="586"/>
      <c r="I18" s="11"/>
      <c r="J18" s="308" t="s">
        <v>71</v>
      </c>
      <c r="K18" s="587">
        <v>5.833333333333333</v>
      </c>
      <c r="L18" s="586"/>
    </row>
    <row r="19" spans="2:12" ht="18.75" customHeight="1">
      <c r="B19" s="310" t="s">
        <v>72</v>
      </c>
      <c r="C19" s="588">
        <v>4.166666666666667</v>
      </c>
      <c r="D19" s="589"/>
      <c r="E19" s="11"/>
      <c r="F19" s="311" t="s">
        <v>73</v>
      </c>
      <c r="G19" s="585">
        <v>5</v>
      </c>
      <c r="H19" s="586"/>
      <c r="I19" s="83"/>
      <c r="J19" s="310" t="s">
        <v>74</v>
      </c>
      <c r="K19" s="585">
        <v>5.833333333333333</v>
      </c>
      <c r="L19" s="586"/>
    </row>
    <row r="20" spans="2:12" ht="4.5" customHeight="1">
      <c r="B20" s="79"/>
      <c r="C20" s="148"/>
      <c r="D20" s="349"/>
      <c r="J20" s="79"/>
    </row>
    <row r="21" spans="2:12" ht="9" customHeight="1">
      <c r="B21" s="5"/>
    </row>
    <row r="22" spans="2:12">
      <c r="B22" s="80" t="s">
        <v>108</v>
      </c>
    </row>
    <row r="23" spans="2:12" ht="4.5" customHeight="1">
      <c r="B23" s="16"/>
    </row>
    <row r="24" spans="2:12" ht="4.5" hidden="1" customHeight="1"/>
    <row r="25" spans="2:12" ht="18" customHeight="1" thickBot="1">
      <c r="B25" s="222" t="s">
        <v>109</v>
      </c>
      <c r="C25" s="581" t="s">
        <v>119</v>
      </c>
      <c r="D25" s="582"/>
    </row>
    <row r="26" spans="2:12" ht="18" customHeight="1" thickBot="1">
      <c r="B26" s="313" t="s">
        <v>110</v>
      </c>
      <c r="C26" s="579" t="s">
        <v>120</v>
      </c>
      <c r="D26" s="580"/>
    </row>
    <row r="27" spans="2:12" ht="18" customHeight="1" thickBot="1">
      <c r="B27" s="313" t="s">
        <v>111</v>
      </c>
      <c r="C27" s="579" t="s">
        <v>121</v>
      </c>
      <c r="D27" s="580"/>
    </row>
    <row r="28" spans="2:12" ht="18" customHeight="1" thickBot="1">
      <c r="B28" s="313" t="s">
        <v>112</v>
      </c>
      <c r="C28" s="579" t="s">
        <v>122</v>
      </c>
      <c r="D28" s="580"/>
    </row>
    <row r="29" spans="2:12" ht="18" customHeight="1" thickBot="1">
      <c r="B29" s="313" t="s">
        <v>113</v>
      </c>
      <c r="C29" s="583" t="s">
        <v>113</v>
      </c>
      <c r="D29" s="584"/>
    </row>
    <row r="30" spans="2:12" ht="18" customHeight="1" thickBot="1">
      <c r="B30" s="313" t="s">
        <v>114</v>
      </c>
      <c r="C30" s="579" t="s">
        <v>114</v>
      </c>
      <c r="D30" s="580"/>
    </row>
    <row r="31" spans="2:12" ht="18" customHeight="1" thickBot="1">
      <c r="B31" s="313" t="s">
        <v>115</v>
      </c>
      <c r="C31" s="579" t="s">
        <v>115</v>
      </c>
      <c r="D31" s="580"/>
    </row>
    <row r="32" spans="2:12" ht="18" customHeight="1" thickBot="1">
      <c r="B32" s="313" t="s">
        <v>116</v>
      </c>
      <c r="C32" s="579" t="s">
        <v>116</v>
      </c>
      <c r="D32" s="580"/>
    </row>
    <row r="33" spans="2:5" ht="18" customHeight="1" thickBot="1">
      <c r="B33" s="313" t="s">
        <v>117</v>
      </c>
      <c r="C33" s="579" t="s">
        <v>117</v>
      </c>
      <c r="D33" s="580"/>
      <c r="E33" s="106"/>
    </row>
    <row r="34" spans="2:5" ht="18" customHeight="1" thickBot="1">
      <c r="B34" s="313" t="s">
        <v>118</v>
      </c>
      <c r="C34" s="579" t="s">
        <v>118</v>
      </c>
      <c r="D34" s="580"/>
      <c r="E34" s="106"/>
    </row>
  </sheetData>
  <sheetProtection algorithmName="SHA-512" hashValue="6ZNu7zYF9eYjnzlk7Detytro5xouTAimKhCgpx+i8LeAqnV8MUCulQW730vEcJ5JdFE85xG7ZUFpPHuU4MTJIQ==" saltValue="PB8W6auePw9V1ANaVTamIQ==" spinCount="100000" sheet="1" objects="1" scenarios="1"/>
  <mergeCells count="22">
    <mergeCell ref="C18:D18"/>
    <mergeCell ref="G18:H18"/>
    <mergeCell ref="K18:L18"/>
    <mergeCell ref="C19:D19"/>
    <mergeCell ref="G19:H19"/>
    <mergeCell ref="K19:L19"/>
    <mergeCell ref="C16:D16"/>
    <mergeCell ref="G16:H16"/>
    <mergeCell ref="K16:L16"/>
    <mergeCell ref="C17:D17"/>
    <mergeCell ref="G17:H17"/>
    <mergeCell ref="K17:L17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1E514-7BE7-4FD6-8B04-B9BEB0CC78DC}">
  <sheetPr codeName="Planilha17">
    <tabColor rgb="FF00B050"/>
  </sheetPr>
  <dimension ref="B1:BF41"/>
  <sheetViews>
    <sheetView zoomScale="85" zoomScaleNormal="85" workbookViewId="0">
      <selection activeCell="R28" sqref="R28"/>
    </sheetView>
  </sheetViews>
  <sheetFormatPr defaultRowHeight="15"/>
  <cols>
    <col min="1" max="1" width="9.42578125" style="20" customWidth="1"/>
    <col min="2" max="2" width="31.7109375" style="20" customWidth="1"/>
    <col min="3" max="3" width="9.140625" style="20"/>
    <col min="4" max="6" width="13" style="20" customWidth="1"/>
    <col min="7" max="14" width="9.140625" style="20"/>
    <col min="15" max="15" width="14.85546875" style="20" customWidth="1"/>
    <col min="16" max="16" width="2.28515625" style="20" customWidth="1"/>
    <col min="17" max="17" width="22" style="20" customWidth="1"/>
    <col min="18" max="18" width="14.28515625" style="20" customWidth="1"/>
    <col min="19" max="20" width="9.140625" style="20"/>
    <col min="21" max="21" width="3.140625" style="20" customWidth="1"/>
    <col min="22" max="22" width="10" style="20" customWidth="1"/>
    <col min="23" max="24" width="9.140625" style="20"/>
    <col min="25" max="25" width="9.28515625" style="20" customWidth="1"/>
    <col min="26" max="26" width="5.28515625" style="20" customWidth="1"/>
    <col min="27" max="31" width="0.140625" style="20" customWidth="1"/>
    <col min="32" max="32" width="12.7109375" style="20" customWidth="1"/>
    <col min="33" max="33" width="9.140625" style="20"/>
    <col min="34" max="34" width="14.5703125" style="20" customWidth="1"/>
    <col min="35" max="35" width="20" style="20" customWidth="1"/>
    <col min="36" max="36" width="9.140625" style="20"/>
    <col min="37" max="37" width="9.42578125" style="20" bestFit="1" customWidth="1"/>
    <col min="38" max="38" width="9.140625" style="20"/>
    <col min="39" max="39" width="9.140625" style="20" customWidth="1"/>
    <col min="40" max="40" width="1.42578125" style="20" customWidth="1"/>
    <col min="41" max="41" width="16.140625" style="20" customWidth="1"/>
    <col min="42" max="42" width="33.5703125" style="20" customWidth="1"/>
    <col min="43" max="43" width="3" style="20" customWidth="1"/>
    <col min="44" max="44" width="5" style="65" customWidth="1"/>
    <col min="45" max="46" width="9.140625" style="20"/>
    <col min="47" max="47" width="22.85546875" style="20" customWidth="1"/>
    <col min="48" max="48" width="9.140625" style="65"/>
    <col min="49" max="49" width="5.140625" style="20" customWidth="1"/>
    <col min="50" max="50" width="41.7109375" style="20" customWidth="1"/>
    <col min="51" max="51" width="2.7109375" style="20" customWidth="1"/>
    <col min="52" max="53" width="9.140625" style="20"/>
    <col min="54" max="54" width="9.85546875" style="65" customWidth="1"/>
    <col min="55" max="56" width="9.140625" style="65"/>
    <col min="57" max="16384" width="9.140625" style="20"/>
  </cols>
  <sheetData>
    <row r="1" spans="2:58" s="15" customFormat="1">
      <c r="B1" s="21" t="s">
        <v>92</v>
      </c>
      <c r="AR1" s="69"/>
      <c r="AV1" s="69"/>
      <c r="BB1" s="69"/>
      <c r="BC1" s="69"/>
      <c r="BD1" s="69"/>
    </row>
    <row r="3" spans="2:58" ht="15.75">
      <c r="B3" s="34" t="s">
        <v>103</v>
      </c>
      <c r="D3" s="56"/>
      <c r="Q3" s="34" t="s">
        <v>104</v>
      </c>
      <c r="W3" s="34" t="s">
        <v>105</v>
      </c>
      <c r="AF3" s="34" t="s">
        <v>9</v>
      </c>
      <c r="AZ3" s="20" t="s">
        <v>7</v>
      </c>
    </row>
    <row r="4" spans="2:58">
      <c r="AO4" s="22" t="s">
        <v>178</v>
      </c>
      <c r="AP4" s="22"/>
      <c r="AR4" s="85"/>
      <c r="AS4" s="22"/>
      <c r="AT4" s="22" t="s">
        <v>181</v>
      </c>
      <c r="AU4" s="22"/>
      <c r="AV4" s="22"/>
      <c r="AW4" s="22" t="s">
        <v>182</v>
      </c>
      <c r="AX4" s="22"/>
      <c r="AZ4" s="590" t="s">
        <v>159</v>
      </c>
      <c r="BA4" s="590"/>
      <c r="BB4" s="22" t="s">
        <v>9</v>
      </c>
      <c r="BC4" s="22" t="s">
        <v>10</v>
      </c>
      <c r="BD4" s="22" t="s">
        <v>160</v>
      </c>
      <c r="BE4" s="22" t="s">
        <v>183</v>
      </c>
      <c r="BF4" s="22" t="s">
        <v>175</v>
      </c>
    </row>
    <row r="5" spans="2:58">
      <c r="B5" s="22" t="s">
        <v>93</v>
      </c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2" t="s">
        <v>94</v>
      </c>
      <c r="Q5" s="27" t="s">
        <v>95</v>
      </c>
      <c r="R5" s="29">
        <f>Edital!I7</f>
        <v>43440</v>
      </c>
      <c r="S5" s="25"/>
      <c r="V5" s="23"/>
      <c r="W5" s="23"/>
      <c r="X5" s="22" t="s">
        <v>106</v>
      </c>
      <c r="Y5" s="22" t="s">
        <v>107</v>
      </c>
      <c r="AE5" s="56"/>
      <c r="AF5" s="22" t="s">
        <v>159</v>
      </c>
      <c r="AG5" s="22" t="s">
        <v>159</v>
      </c>
      <c r="AH5" s="22" t="s">
        <v>153</v>
      </c>
      <c r="AI5" s="22" t="s">
        <v>10</v>
      </c>
      <c r="AJ5" s="22" t="s">
        <v>160</v>
      </c>
      <c r="AK5" s="22" t="s">
        <v>173</v>
      </c>
      <c r="AL5" s="22" t="s">
        <v>174</v>
      </c>
      <c r="AM5" s="22" t="s">
        <v>175</v>
      </c>
      <c r="AO5" s="67">
        <f ca="1">SUMIF(Tabela5[],AP5,Tabela5[Questões])</f>
        <v>7</v>
      </c>
      <c r="AP5" s="39" t="str">
        <f>Edital!C15</f>
        <v>LÍNGUA PORTUGUESA</v>
      </c>
      <c r="AQ5" s="66"/>
      <c r="AR5" s="44">
        <v>1</v>
      </c>
      <c r="AS5" s="68">
        <f ca="1">LARGE($AO$5:$AO$24,1)</f>
        <v>29</v>
      </c>
      <c r="AT5" s="68" t="str">
        <f ca="1">VLOOKUP(AS5,$AO$5:$AP$24,2,FALSE)</f>
        <v>INFORMÁTICA</v>
      </c>
      <c r="AU5" s="68"/>
      <c r="AV5" s="44">
        <v>1</v>
      </c>
      <c r="AW5" s="68">
        <f ca="1">SMALL($AO$5:$AO$24,1)</f>
        <v>0</v>
      </c>
      <c r="AX5" s="68">
        <f ca="1">VLOOKUP(AW5,$AO$5:$AP$24,2,)</f>
        <v>0</v>
      </c>
      <c r="AZ5" s="39" t="s">
        <v>161</v>
      </c>
      <c r="BA5" s="39">
        <v>1</v>
      </c>
      <c r="BB5" s="67">
        <f>IFERROR(SUMPRODUCT((MONTH(Tabela5[Data])=BA5)*(Tabela5[Matéria]=Rel_Exer!$C$22)*(Tabela5[Questões])),"")</f>
        <v>0</v>
      </c>
      <c r="BC5" s="67">
        <f>IFERROR(SUMPRODUCT((MONTH(Tabela5[Data])=BA5)*(Tabela5[Matéria]=Rel_Exer!$C$22)*(Tabela5[Acertos])),"")</f>
        <v>0</v>
      </c>
      <c r="BD5" s="67">
        <f>BB5-BC5</f>
        <v>0</v>
      </c>
      <c r="BE5" s="70" t="str">
        <f>IFERROR(BC5/BB5,"")</f>
        <v/>
      </c>
      <c r="BF5" s="70" t="str">
        <f>IFERROR(BD5/BB5,"")</f>
        <v/>
      </c>
    </row>
    <row r="6" spans="2:58">
      <c r="B6" s="39" t="str">
        <f>Edital!C15</f>
        <v>LÍNGUA PORTUGUESA</v>
      </c>
      <c r="C6" s="35">
        <f>IFERROR(SUMPRODUCT((MONTH(Tabela2[Data])=$C$5)*(Tabela2[Matéria]=B6)*Tabela2[Horas]),"")</f>
        <v>0</v>
      </c>
      <c r="D6" s="35">
        <f>IFERROR(SUMPRODUCT((MONTH(Tabela2[Data])=$D$5)*(Tabela2[Matéria]=B6)*Tabela2[Horas]),"")</f>
        <v>0</v>
      </c>
      <c r="E6" s="35">
        <f>IFERROR(SUMPRODUCT((MONTH(Tabela2[Data])=$E$5)*(Tabela2[Matéria]=B6)*Tabela2[Horas]),"")</f>
        <v>0</v>
      </c>
      <c r="F6" s="35">
        <f>IFERROR(SUMPRODUCT((MONTH(Tabela2[Data])=$F$5)*(Tabela2[Matéria]=B6)*Tabela2[Horas]),"")</f>
        <v>0</v>
      </c>
      <c r="G6" s="35">
        <f>IFERROR(SUMPRODUCT((MONTH(Tabela2[Data])=$G$5)*(Tabela2[Matéria]=B6)*Tabela2[Horas]),"")</f>
        <v>0</v>
      </c>
      <c r="H6" s="35">
        <f>IFERROR(SUMPRODUCT((MONTH(Tabela2[Data])=$H$5)*(Tabela2[Matéria]=B6)*Tabela2[Horas]),"")</f>
        <v>0</v>
      </c>
      <c r="I6" s="35">
        <f>IFERROR(SUMPRODUCT((MONTH(Tabela2[Data])=$I$5)*(Tabela2[Matéria]=B6)*Tabela2[Horas]),"")</f>
        <v>0</v>
      </c>
      <c r="J6" s="35">
        <f>IFERROR(SUMPRODUCT((MONTH(Tabela2[Data])=$J$5)*(Tabela2[Matéria]=B6)*Tabela2[Horas]),"")</f>
        <v>0</v>
      </c>
      <c r="K6" s="35">
        <f>IFERROR(SUMPRODUCT((MONTH(Tabela2[Data])=$K$5)*(Tabela2[Matéria]=B6)*Tabela2[Horas]),"")</f>
        <v>0</v>
      </c>
      <c r="L6" s="35">
        <f>IFERROR(SUMPRODUCT((MONTH(Tabela2[Data])=$L$5)*(Tabela2[Matéria]=B6)*Tabela2[Horas]),"")</f>
        <v>0</v>
      </c>
      <c r="M6" s="35">
        <f>IFERROR(SUMPRODUCT((MONTH(Tabela2[Data])=$M$5)*(Tabela2[Matéria]=B6)*Tabela2[Horas]),"")</f>
        <v>0</v>
      </c>
      <c r="N6" s="35">
        <f>IFERROR(SUMPRODUCT((MONTH(Tabela2[Data])=$N$5)*(Tabela2[Matéria]=B6)*Tabela2[Horas]),"")</f>
        <v>0</v>
      </c>
      <c r="O6" s="36"/>
      <c r="Q6" s="27" t="s">
        <v>3</v>
      </c>
      <c r="R6" s="29">
        <f>Edital!I9</f>
        <v>43499</v>
      </c>
      <c r="S6" s="25"/>
      <c r="V6" s="28" t="s">
        <v>161</v>
      </c>
      <c r="W6" s="28">
        <v>1</v>
      </c>
      <c r="X6" s="31">
        <f>Configurações!C16</f>
        <v>4.166666666666667</v>
      </c>
      <c r="Y6" s="31">
        <f>C26</f>
        <v>0</v>
      </c>
      <c r="AF6" s="28" t="s">
        <v>161</v>
      </c>
      <c r="AG6" s="28">
        <v>1</v>
      </c>
      <c r="AH6" s="28">
        <f>SUMPRODUCT((MONTH(Tabela5[Data])=AG6)*(Tabela5[Questões]))</f>
        <v>0</v>
      </c>
      <c r="AI6" s="28">
        <f>SUMPRODUCT((MONTH(Tabela5[Data])=AG6)*(Tabela5[Acertos]))</f>
        <v>0</v>
      </c>
      <c r="AJ6" s="28">
        <f>AH6-AI6</f>
        <v>0</v>
      </c>
      <c r="AK6" s="60" t="str">
        <f>IFERROR(AI6/AH6,"")</f>
        <v/>
      </c>
      <c r="AL6" s="60" t="str">
        <f>IFERROR(AI6/AH6,"")</f>
        <v/>
      </c>
      <c r="AM6" s="60" t="str">
        <f>IFERROR(AJ6/AH6,"")</f>
        <v/>
      </c>
      <c r="AO6" s="67">
        <f ca="1">SUMIF(Tabela5[],AP6,Tabela5[Questões])</f>
        <v>18</v>
      </c>
      <c r="AP6" s="39" t="str">
        <f>Edital!C16</f>
        <v>RACIOCÍNIO LÓGICO MATEMÁTICO</v>
      </c>
      <c r="AQ6" s="66"/>
      <c r="AR6" s="44">
        <v>2</v>
      </c>
      <c r="AS6" s="68">
        <f ca="1">LARGE($AO$5:$AO$24,2)</f>
        <v>18</v>
      </c>
      <c r="AT6" s="68" t="str">
        <f ca="1">VLOOKUP(AS6,$AO$5:$AP$24,2,FALSE)</f>
        <v>RACIOCÍNIO LÓGICO MATEMÁTICO</v>
      </c>
      <c r="AU6" s="68"/>
      <c r="AV6" s="44">
        <v>2</v>
      </c>
      <c r="AW6" s="68">
        <f ca="1">SMALL($AO$5:$AO$24,2)</f>
        <v>0</v>
      </c>
      <c r="AX6" s="68">
        <f ca="1">VLOOKUP(AW6,$AO$5:$AP$24,2,)</f>
        <v>0</v>
      </c>
      <c r="AZ6" s="39" t="s">
        <v>162</v>
      </c>
      <c r="BA6" s="39">
        <v>2</v>
      </c>
      <c r="BB6" s="67">
        <f>IFERROR(SUMPRODUCT((MONTH(Tabela5[Data])=BA6)*(Tabela5[Matéria]=Rel_Exer!$C$22)*(Tabela5[Questões])),"")</f>
        <v>0</v>
      </c>
      <c r="BC6" s="67">
        <f>IFERROR(SUMPRODUCT((MONTH(Tabela5[Data])=BA6)*(Tabela5[Matéria]=Rel_Exer!$C$22)*(Tabela5[Acertos])),"")</f>
        <v>0</v>
      </c>
      <c r="BD6" s="67">
        <f t="shared" ref="BD6:BD16" si="0">BB6-BC6</f>
        <v>0</v>
      </c>
      <c r="BE6" s="70" t="str">
        <f t="shared" ref="BE6:BE16" si="1">IFERROR(BC6/BB6,"")</f>
        <v/>
      </c>
      <c r="BF6" s="70" t="str">
        <f t="shared" ref="BF6:BF16" si="2">IFERROR(BD6/BB6,"")</f>
        <v/>
      </c>
    </row>
    <row r="7" spans="2:58">
      <c r="B7" s="39" t="str">
        <f>Edital!C16</f>
        <v>RACIOCÍNIO LÓGICO MATEMÁTICO</v>
      </c>
      <c r="C7" s="35">
        <f>IFERROR(SUMPRODUCT((MONTH(Tabela2[Data])=$C$5)*(Tabela2[Matéria]=B7)*Tabela2[Horas]),"")</f>
        <v>0</v>
      </c>
      <c r="D7" s="35">
        <f>IFERROR(SUMPRODUCT((MONTH(Tabela2[Data])=$D$5)*(Tabela2[Matéria]=B7)*Tabela2[Horas]),"")</f>
        <v>0</v>
      </c>
      <c r="E7" s="35">
        <f>IFERROR(SUMPRODUCT((MONTH(Tabela2[Data])=$E$5)*(Tabela2[Matéria]=B7)*Tabela2[Horas]),"")</f>
        <v>0</v>
      </c>
      <c r="F7" s="35">
        <f>IFERROR(SUMPRODUCT((MONTH(Tabela2[Data])=$F$5)*(Tabela2[Matéria]=B7)*Tabela2[Horas]),"")</f>
        <v>0</v>
      </c>
      <c r="G7" s="35">
        <f>IFERROR(SUMPRODUCT((MONTH(Tabela2[Data])=$G$5)*(Tabela2[Matéria]=B7)*Tabela2[Horas]),"")</f>
        <v>0</v>
      </c>
      <c r="H7" s="35">
        <f>IFERROR(SUMPRODUCT((MONTH(Tabela2[Data])=$H$5)*(Tabela2[Matéria]=B7)*Tabela2[Horas]),"")</f>
        <v>0</v>
      </c>
      <c r="I7" s="35">
        <f>IFERROR(SUMPRODUCT((MONTH(Tabela2[Data])=$I$5)*(Tabela2[Matéria]=B7)*Tabela2[Horas]),"")</f>
        <v>0</v>
      </c>
      <c r="J7" s="35">
        <f>IFERROR(SUMPRODUCT((MONTH(Tabela2[Data])=$J$5)*(Tabela2[Matéria]=B7)*Tabela2[Horas]),"")</f>
        <v>0</v>
      </c>
      <c r="K7" s="35">
        <f>IFERROR(SUMPRODUCT((MONTH(Tabela2[Data])=$K$5)*(Tabela2[Matéria]=B7)*Tabela2[Horas]),"")</f>
        <v>0</v>
      </c>
      <c r="L7" s="35">
        <f>IFERROR(SUMPRODUCT((MONTH(Tabela2[Data])=$L$5)*(Tabela2[Matéria]=B7)*Tabela2[Horas]),"")</f>
        <v>0</v>
      </c>
      <c r="M7" s="35">
        <f>IFERROR(SUMPRODUCT((MONTH(Tabela2[Data])=$M$5)*(Tabela2[Matéria]=B7)*Tabela2[Horas]),"")</f>
        <v>0</v>
      </c>
      <c r="N7" s="35">
        <f>IFERROR(SUMPRODUCT((MONTH(Tabela2[Data])=$N$5)*(Tabela2[Matéria]=B7)*Tabela2[Horas]),"")</f>
        <v>0</v>
      </c>
      <c r="O7" s="36"/>
      <c r="Q7" s="26"/>
      <c r="R7" s="25"/>
      <c r="S7" s="25"/>
      <c r="V7" s="28" t="s">
        <v>162</v>
      </c>
      <c r="W7" s="28">
        <v>2</v>
      </c>
      <c r="X7" s="31">
        <f>Configurações!C17</f>
        <v>4.166666666666667</v>
      </c>
      <c r="Y7" s="31">
        <f>D26</f>
        <v>0</v>
      </c>
      <c r="AF7" s="28" t="s">
        <v>162</v>
      </c>
      <c r="AG7" s="28">
        <v>2</v>
      </c>
      <c r="AH7" s="28">
        <f>SUMPRODUCT((MONTH(Tabela5[Data])=AG7)*(Tabela5[Questões]))</f>
        <v>0</v>
      </c>
      <c r="AI7" s="28">
        <f>SUMPRODUCT((MONTH(Tabela5[Data])=AG7)*(Tabela5[Acertos]))</f>
        <v>0</v>
      </c>
      <c r="AJ7" s="28">
        <f t="shared" ref="AJ7:AJ17" si="3">AH7-AI7</f>
        <v>0</v>
      </c>
      <c r="AK7" s="60" t="str">
        <f t="shared" ref="AK7:AK17" si="4">IFERROR(AI7/AH7,"")</f>
        <v/>
      </c>
      <c r="AL7" s="60" t="str">
        <f t="shared" ref="AL7:AL17" si="5">IFERROR(AI7/AH7,"")</f>
        <v/>
      </c>
      <c r="AM7" s="60" t="str">
        <f t="shared" ref="AM7:AM17" si="6">IFERROR(AJ7/AH7,"")</f>
        <v/>
      </c>
      <c r="AO7" s="67">
        <f ca="1">SUMIF(Tabela5[],AP7,Tabela5[Questões])</f>
        <v>29</v>
      </c>
      <c r="AP7" s="39" t="str">
        <f>Edital!C17</f>
        <v>INFORMÁTICA</v>
      </c>
      <c r="AQ7" s="66"/>
      <c r="AR7" s="44">
        <v>3</v>
      </c>
      <c r="AS7" s="68">
        <f ca="1">LARGE($AO$5:$AO$24,3)</f>
        <v>7</v>
      </c>
      <c r="AT7" s="68" t="str">
        <f ca="1">VLOOKUP(AS7,$AO$5:$AP$24,2,FALSE)</f>
        <v>LÍNGUA PORTUGUESA</v>
      </c>
      <c r="AU7" s="68"/>
      <c r="AV7" s="44">
        <v>3</v>
      </c>
      <c r="AW7" s="68">
        <f ca="1">SMALL($AO$5:$AO$24,3)</f>
        <v>0</v>
      </c>
      <c r="AX7" s="68">
        <f ca="1">VLOOKUP(AW7,$AO$5:$AP$24,2,)</f>
        <v>0</v>
      </c>
      <c r="AZ7" s="39" t="s">
        <v>163</v>
      </c>
      <c r="BA7" s="39">
        <v>3</v>
      </c>
      <c r="BB7" s="67">
        <f>IFERROR(SUMPRODUCT((MONTH(Tabela5[Data])=BA7)*(Tabela5[Matéria]=Rel_Exer!$C$22)*(Tabela5[Questões])),"")</f>
        <v>0</v>
      </c>
      <c r="BC7" s="67">
        <f>IFERROR(SUMPRODUCT((MONTH(Tabela5[Data])=BA7)*(Tabela5[Matéria]=Rel_Exer!$C$22)*(Tabela5[Acertos])),"")</f>
        <v>0</v>
      </c>
      <c r="BD7" s="67">
        <f t="shared" si="0"/>
        <v>0</v>
      </c>
      <c r="BE7" s="70" t="str">
        <f t="shared" si="1"/>
        <v/>
      </c>
      <c r="BF7" s="70" t="str">
        <f t="shared" si="2"/>
        <v/>
      </c>
    </row>
    <row r="8" spans="2:58">
      <c r="B8" s="39" t="str">
        <f>Edital!C17</f>
        <v>INFORMÁTICA</v>
      </c>
      <c r="C8" s="35">
        <f>IFERROR(SUMPRODUCT((MONTH(Tabela2[Data])=$C$5)*(Tabela2[Matéria]=B8)*Tabela2[Horas]),"")</f>
        <v>0</v>
      </c>
      <c r="D8" s="35">
        <f>IFERROR(SUMPRODUCT((MONTH(Tabela2[Data])=$D$5)*(Tabela2[Matéria]=B8)*Tabela2[Horas]),"")</f>
        <v>0</v>
      </c>
      <c r="E8" s="35">
        <f>IFERROR(SUMPRODUCT((MONTH(Tabela2[Data])=$E$5)*(Tabela2[Matéria]=B8)*Tabela2[Horas]),"")</f>
        <v>0</v>
      </c>
      <c r="F8" s="35">
        <f>IFERROR(SUMPRODUCT((MONTH(Tabela2[Data])=$F$5)*(Tabela2[Matéria]=B8)*Tabela2[Horas]),"")</f>
        <v>0</v>
      </c>
      <c r="G8" s="35">
        <f>IFERROR(SUMPRODUCT((MONTH(Tabela2[Data])=$G$5)*(Tabela2[Matéria]=B8)*Tabela2[Horas]),"")</f>
        <v>0</v>
      </c>
      <c r="H8" s="35">
        <f>IFERROR(SUMPRODUCT((MONTH(Tabela2[Data])=$H$5)*(Tabela2[Matéria]=B8)*Tabela2[Horas]),"")</f>
        <v>0</v>
      </c>
      <c r="I8" s="35">
        <f>IFERROR(SUMPRODUCT((MONTH(Tabela2[Data])=$I$5)*(Tabela2[Matéria]=B8)*Tabela2[Horas]),"")</f>
        <v>0</v>
      </c>
      <c r="J8" s="35">
        <f>IFERROR(SUMPRODUCT((MONTH(Tabela2[Data])=$J$5)*(Tabela2[Matéria]=B8)*Tabela2[Horas]),"")</f>
        <v>0</v>
      </c>
      <c r="K8" s="35">
        <f>IFERROR(SUMPRODUCT((MONTH(Tabela2[Data])=$K$5)*(Tabela2[Matéria]=B8)*Tabela2[Horas]),"")</f>
        <v>0</v>
      </c>
      <c r="L8" s="35">
        <f>IFERROR(SUMPRODUCT((MONTH(Tabela2[Data])=$L$5)*(Tabela2[Matéria]=B8)*Tabela2[Horas]),"")</f>
        <v>0</v>
      </c>
      <c r="M8" s="35">
        <f>IFERROR(SUMPRODUCT((MONTH(Tabela2[Data])=$M$5)*(Tabela2[Matéria]=B8)*Tabela2[Horas]),"")</f>
        <v>0</v>
      </c>
      <c r="N8" s="35">
        <f>IFERROR(SUMPRODUCT((MONTH(Tabela2[Data])=$N$5)*(Tabela2[Matéria]=B8)*Tabela2[Horas]),"")</f>
        <v>0</v>
      </c>
      <c r="O8" s="36"/>
      <c r="Q8" s="27" t="s">
        <v>96</v>
      </c>
      <c r="R8" s="28">
        <f>INT((WEEKDAY($R$5-2)-$R$5+$R6)/7)</f>
        <v>8</v>
      </c>
      <c r="S8" s="30">
        <f>Configurações!B10</f>
        <v>0.41666666666666669</v>
      </c>
      <c r="T8" s="31">
        <f>IFERROR(R8*S8,"")</f>
        <v>3.3333333333333335</v>
      </c>
      <c r="V8" s="28" t="s">
        <v>163</v>
      </c>
      <c r="W8" s="28">
        <v>3</v>
      </c>
      <c r="X8" s="31">
        <f>Configurações!C18</f>
        <v>4.166666666666667</v>
      </c>
      <c r="Y8" s="31">
        <f>E26</f>
        <v>0</v>
      </c>
      <c r="AF8" s="28" t="s">
        <v>163</v>
      </c>
      <c r="AG8" s="28">
        <v>3</v>
      </c>
      <c r="AH8" s="28">
        <f>SUMPRODUCT((MONTH(Tabela5[Data])=AG8)*(Tabela5[Questões]))</f>
        <v>0</v>
      </c>
      <c r="AI8" s="28">
        <f>SUMPRODUCT((MONTH(Tabela5[Data])=AG8)*(Tabela5[Acertos]))</f>
        <v>0</v>
      </c>
      <c r="AJ8" s="28">
        <f t="shared" si="3"/>
        <v>0</v>
      </c>
      <c r="AK8" s="60" t="str">
        <f t="shared" si="4"/>
        <v/>
      </c>
      <c r="AL8" s="60" t="str">
        <f t="shared" si="5"/>
        <v/>
      </c>
      <c r="AM8" s="60" t="str">
        <f t="shared" si="6"/>
        <v/>
      </c>
      <c r="AO8" s="67">
        <f ca="1">SUMIF(Tabela5[],AP8,Tabela5[Questões])</f>
        <v>0</v>
      </c>
      <c r="AP8" s="39">
        <f>Edital!C18</f>
        <v>0</v>
      </c>
      <c r="AQ8" s="66"/>
      <c r="AR8" s="44">
        <v>4</v>
      </c>
      <c r="AS8" s="68">
        <f ca="1">LARGE($AO$5:$AO$24,4)</f>
        <v>0</v>
      </c>
      <c r="AT8" s="68">
        <f ca="1">VLOOKUP(AS8,$AO$5:$AP$24,2,FALSE)</f>
        <v>0</v>
      </c>
      <c r="AU8" s="68"/>
      <c r="AV8" s="44">
        <v>4</v>
      </c>
      <c r="AW8" s="68">
        <f ca="1">SMALL($AO$5:$AO$24,4)</f>
        <v>0</v>
      </c>
      <c r="AX8" s="68">
        <f ca="1">VLOOKUP(AW8,$AO$5:$AP$24,2,)</f>
        <v>0</v>
      </c>
      <c r="AZ8" s="39" t="s">
        <v>164</v>
      </c>
      <c r="BA8" s="39">
        <v>4</v>
      </c>
      <c r="BB8" s="67">
        <f>IFERROR(SUMPRODUCT((MONTH(Tabela5[Data])=BA8)*(Tabela5[Matéria]=Rel_Exer!$C$22)*(Tabela5[Questões])),"")</f>
        <v>0</v>
      </c>
      <c r="BC8" s="67">
        <f>IFERROR(SUMPRODUCT((MONTH(Tabela5[Data])=BA8)*(Tabela5[Matéria]=Rel_Exer!$C$22)*(Tabela5[Acertos])),"")</f>
        <v>0</v>
      </c>
      <c r="BD8" s="67">
        <f t="shared" si="0"/>
        <v>0</v>
      </c>
      <c r="BE8" s="70" t="str">
        <f t="shared" si="1"/>
        <v/>
      </c>
      <c r="BF8" s="70" t="str">
        <f t="shared" si="2"/>
        <v/>
      </c>
    </row>
    <row r="9" spans="2:58">
      <c r="B9" s="39">
        <f>Edital!C18</f>
        <v>0</v>
      </c>
      <c r="C9" s="35">
        <f>IFERROR(SUMPRODUCT((MONTH(Tabela2[Data])=$C$5)*(Tabela2[Matéria]=B9)*Tabela2[Horas]),"")</f>
        <v>0</v>
      </c>
      <c r="D9" s="35">
        <f>IFERROR(SUMPRODUCT((MONTH(Tabela2[Data])=$D$5)*(Tabela2[Matéria]=B9)*Tabela2[Horas]),"")</f>
        <v>0</v>
      </c>
      <c r="E9" s="35">
        <f>IFERROR(SUMPRODUCT((MONTH(Tabela2[Data])=$E$5)*(Tabela2[Matéria]=B9)*Tabela2[Horas]),"")</f>
        <v>0</v>
      </c>
      <c r="F9" s="35">
        <f>IFERROR(SUMPRODUCT((MONTH(Tabela2[Data])=$F$5)*(Tabela2[Matéria]=B9)*Tabela2[Horas]),"")</f>
        <v>0</v>
      </c>
      <c r="G9" s="35">
        <f>IFERROR(SUMPRODUCT((MONTH(Tabela2[Data])=$G$5)*(Tabela2[Matéria]=B9)*Tabela2[Horas]),"")</f>
        <v>0</v>
      </c>
      <c r="H9" s="35">
        <f>IFERROR(SUMPRODUCT((MONTH(Tabela2[Data])=$H$5)*(Tabela2[Matéria]=B9)*Tabela2[Horas]),"")</f>
        <v>0</v>
      </c>
      <c r="I9" s="35">
        <f>IFERROR(SUMPRODUCT((MONTH(Tabela2[Data])=$I$5)*(Tabela2[Matéria]=B9)*Tabela2[Horas]),"")</f>
        <v>0</v>
      </c>
      <c r="J9" s="35">
        <f>IFERROR(SUMPRODUCT((MONTH(Tabela2[Data])=$J$5)*(Tabela2[Matéria]=B9)*Tabela2[Horas]),"")</f>
        <v>0</v>
      </c>
      <c r="K9" s="35">
        <f>IFERROR(SUMPRODUCT((MONTH(Tabela2[Data])=$K$5)*(Tabela2[Matéria]=B9)*Tabela2[Horas]),"")</f>
        <v>0</v>
      </c>
      <c r="L9" s="35">
        <f>IFERROR(SUMPRODUCT((MONTH(Tabela2[Data])=$L$5)*(Tabela2[Matéria]=B9)*Tabela2[Horas]),"")</f>
        <v>0</v>
      </c>
      <c r="M9" s="35">
        <f>IFERROR(SUMPRODUCT((MONTH(Tabela2[Data])=$M$5)*(Tabela2[Matéria]=B9)*Tabela2[Horas]),"")</f>
        <v>0</v>
      </c>
      <c r="N9" s="35">
        <f>IFERROR(SUMPRODUCT((MONTH(Tabela2[Data])=$N$5)*(Tabela2[Matéria]=B9)*Tabela2[Horas]),"")</f>
        <v>0</v>
      </c>
      <c r="O9" s="36"/>
      <c r="Q9" s="27" t="s">
        <v>97</v>
      </c>
      <c r="R9" s="28">
        <f>INT((WEEKDAY($R$5-3)-$R$5+$R6)/7)</f>
        <v>8</v>
      </c>
      <c r="S9" s="30">
        <f>Configurações!D10</f>
        <v>0.41666666666666669</v>
      </c>
      <c r="T9" s="31">
        <f t="shared" ref="T9:T14" si="7">IFERROR(R9*S9,"")</f>
        <v>3.3333333333333335</v>
      </c>
      <c r="V9" s="28" t="s">
        <v>164</v>
      </c>
      <c r="W9" s="28">
        <v>4</v>
      </c>
      <c r="X9" s="31">
        <f>Configurações!C19</f>
        <v>4.166666666666667</v>
      </c>
      <c r="Y9" s="31">
        <f>F26</f>
        <v>0</v>
      </c>
      <c r="AF9" s="28" t="s">
        <v>164</v>
      </c>
      <c r="AG9" s="28">
        <v>4</v>
      </c>
      <c r="AH9" s="28">
        <f>SUMPRODUCT((MONTH(Tabela5[Data])=AG9)*(Tabela5[Questões]))</f>
        <v>0</v>
      </c>
      <c r="AI9" s="28">
        <f>SUMPRODUCT((MONTH(Tabela5[Data])=AG9)*(Tabela5[Acertos]))</f>
        <v>0</v>
      </c>
      <c r="AJ9" s="28">
        <f t="shared" si="3"/>
        <v>0</v>
      </c>
      <c r="AK9" s="60" t="str">
        <f t="shared" si="4"/>
        <v/>
      </c>
      <c r="AL9" s="60" t="str">
        <f t="shared" si="5"/>
        <v/>
      </c>
      <c r="AM9" s="60" t="str">
        <f t="shared" si="6"/>
        <v/>
      </c>
      <c r="AO9" s="67">
        <f ca="1">SUMIF(Tabela5[],AP9,Tabela5[Questões])</f>
        <v>0</v>
      </c>
      <c r="AP9" s="39">
        <f>Edital!C19</f>
        <v>0</v>
      </c>
      <c r="AQ9" s="66"/>
      <c r="AR9" s="44">
        <v>5</v>
      </c>
      <c r="AS9" s="68">
        <f ca="1">LARGE($AO$5:$AO$24,5)</f>
        <v>0</v>
      </c>
      <c r="AT9" s="68">
        <f ca="1">VLOOKUP(AS9,$AO$5:$AP$24,2,FALSE)</f>
        <v>0</v>
      </c>
      <c r="AU9" s="68"/>
      <c r="AV9" s="44">
        <v>5</v>
      </c>
      <c r="AW9" s="68">
        <f ca="1">SMALL($AO$5:$AO$24,5)</f>
        <v>0</v>
      </c>
      <c r="AX9" s="68">
        <f ca="1">VLOOKUP(AW9,$AO$5:$AP$24,2,)</f>
        <v>0</v>
      </c>
      <c r="AZ9" s="39" t="s">
        <v>165</v>
      </c>
      <c r="BA9" s="39">
        <v>5</v>
      </c>
      <c r="BB9" s="67">
        <f>IFERROR(SUMPRODUCT((MONTH(Tabela5[Data])=BA9)*(Tabela5[Matéria]=Rel_Exer!$C$22)*(Tabela5[Questões])),"")</f>
        <v>0</v>
      </c>
      <c r="BC9" s="67">
        <f>IFERROR(SUMPRODUCT((MONTH(Tabela5[Data])=BA9)*(Tabela5[Matéria]=Rel_Exer!$C$22)*(Tabela5[Acertos])),"")</f>
        <v>0</v>
      </c>
      <c r="BD9" s="67">
        <f t="shared" si="0"/>
        <v>0</v>
      </c>
      <c r="BE9" s="70" t="str">
        <f t="shared" si="1"/>
        <v/>
      </c>
      <c r="BF9" s="70" t="str">
        <f t="shared" si="2"/>
        <v/>
      </c>
    </row>
    <row r="10" spans="2:58">
      <c r="B10" s="39">
        <f>Edital!C19</f>
        <v>0</v>
      </c>
      <c r="C10" s="35">
        <f>IFERROR(SUMPRODUCT((MONTH(Tabela2[Data])=$C$5)*(Tabela2[Matéria]=B10)*Tabela2[Horas]),"")</f>
        <v>0</v>
      </c>
      <c r="D10" s="35">
        <f>IFERROR(SUMPRODUCT((MONTH(Tabela2[Data])=$D$5)*(Tabela2[Matéria]=B10)*Tabela2[Horas]),"")</f>
        <v>0</v>
      </c>
      <c r="E10" s="35">
        <f>IFERROR(SUMPRODUCT((MONTH(Tabela2[Data])=$E$5)*(Tabela2[Matéria]=B10)*Tabela2[Horas]),"")</f>
        <v>0</v>
      </c>
      <c r="F10" s="35">
        <f>IFERROR(SUMPRODUCT((MONTH(Tabela2[Data])=$F$5)*(Tabela2[Matéria]=B10)*Tabela2[Horas]),"")</f>
        <v>0</v>
      </c>
      <c r="G10" s="35">
        <f>IFERROR(SUMPRODUCT((MONTH(Tabela2[Data])=$G$5)*(Tabela2[Matéria]=B10)*Tabela2[Horas]),"")</f>
        <v>0</v>
      </c>
      <c r="H10" s="35">
        <f>IFERROR(SUMPRODUCT((MONTH(Tabela2[Data])=$H$5)*(Tabela2[Matéria]=B10)*Tabela2[Horas]),"")</f>
        <v>0</v>
      </c>
      <c r="I10" s="35">
        <f>IFERROR(SUMPRODUCT((MONTH(Tabela2[Data])=$I$5)*(Tabela2[Matéria]=B10)*Tabela2[Horas]),"")</f>
        <v>0</v>
      </c>
      <c r="J10" s="35">
        <f>IFERROR(SUMPRODUCT((MONTH(Tabela2[Data])=$J$5)*(Tabela2[Matéria]=B10)*Tabela2[Horas]),"")</f>
        <v>0</v>
      </c>
      <c r="K10" s="35">
        <f>IFERROR(SUMPRODUCT((MONTH(Tabela2[Data])=$K$5)*(Tabela2[Matéria]=B10)*Tabela2[Horas]),"")</f>
        <v>0</v>
      </c>
      <c r="L10" s="35">
        <f>IFERROR(SUMPRODUCT((MONTH(Tabela2[Data])=$L$5)*(Tabela2[Matéria]=B10)*Tabela2[Horas]),"")</f>
        <v>0</v>
      </c>
      <c r="M10" s="35">
        <f>IFERROR(SUMPRODUCT((MONTH(Tabela2[Data])=$M$5)*(Tabela2[Matéria]=B10)*Tabela2[Horas]),"")</f>
        <v>0</v>
      </c>
      <c r="N10" s="35">
        <f>IFERROR(SUMPRODUCT((MONTH(Tabela2[Data])=$N$5)*(Tabela2[Matéria]=B10)*Tabela2[Horas]),"")</f>
        <v>0</v>
      </c>
      <c r="O10" s="36"/>
      <c r="Q10" s="27" t="s">
        <v>98</v>
      </c>
      <c r="R10" s="28">
        <f>INT((WEEKDAY($R$5-4)-$R$5+$R6)/7)</f>
        <v>8</v>
      </c>
      <c r="S10" s="30">
        <f>Configurações!F10</f>
        <v>0.41666666666666669</v>
      </c>
      <c r="T10" s="31">
        <f t="shared" si="7"/>
        <v>3.3333333333333335</v>
      </c>
      <c r="V10" s="28" t="s">
        <v>165</v>
      </c>
      <c r="W10" s="28">
        <v>5</v>
      </c>
      <c r="X10" s="31">
        <f>Configurações!G16</f>
        <v>5</v>
      </c>
      <c r="Y10" s="31">
        <f>G26</f>
        <v>0</v>
      </c>
      <c r="AF10" s="28" t="s">
        <v>165</v>
      </c>
      <c r="AG10" s="28">
        <v>5</v>
      </c>
      <c r="AH10" s="28">
        <f>SUMPRODUCT((MONTH(Tabela5[Data])=AG10)*(Tabela5[Questões]))</f>
        <v>0</v>
      </c>
      <c r="AI10" s="28">
        <f>SUMPRODUCT((MONTH(Tabela5[Data])=AG10)*(Tabela5[Acertos]))</f>
        <v>0</v>
      </c>
      <c r="AJ10" s="28">
        <f t="shared" si="3"/>
        <v>0</v>
      </c>
      <c r="AK10" s="60" t="str">
        <f t="shared" si="4"/>
        <v/>
      </c>
      <c r="AL10" s="60" t="str">
        <f t="shared" si="5"/>
        <v/>
      </c>
      <c r="AM10" s="60" t="str">
        <f t="shared" si="6"/>
        <v/>
      </c>
      <c r="AO10" s="67">
        <f ca="1">SUMIF(Tabela5[],AP10,Tabela5[Questões])</f>
        <v>0</v>
      </c>
      <c r="AP10" s="39">
        <f>Edital!C20</f>
        <v>0</v>
      </c>
      <c r="AQ10" s="66"/>
      <c r="AZ10" s="39" t="s">
        <v>166</v>
      </c>
      <c r="BA10" s="39">
        <v>6</v>
      </c>
      <c r="BB10" s="67">
        <f>IFERROR(SUMPRODUCT((MONTH(Tabela5[Data])=BA10)*(Tabela5[Matéria]=Rel_Exer!$C$22)*(Tabela5[Questões])),"")</f>
        <v>0</v>
      </c>
      <c r="BC10" s="67">
        <f>IFERROR(SUMPRODUCT((MONTH(Tabela5[Data])=BA10)*(Tabela5[Matéria]=Rel_Exer!$C$22)*(Tabela5[Acertos])),"")</f>
        <v>0</v>
      </c>
      <c r="BD10" s="67">
        <f t="shared" si="0"/>
        <v>0</v>
      </c>
      <c r="BE10" s="70" t="str">
        <f t="shared" si="1"/>
        <v/>
      </c>
      <c r="BF10" s="70" t="str">
        <f t="shared" si="2"/>
        <v/>
      </c>
    </row>
    <row r="11" spans="2:58">
      <c r="B11" s="39">
        <f>Edital!C20</f>
        <v>0</v>
      </c>
      <c r="C11" s="35">
        <f>IFERROR(SUMPRODUCT((MONTH(Tabela2[Data])=$C$5)*(Tabela2[Matéria]=B11)*Tabela2[Horas]),"")</f>
        <v>0</v>
      </c>
      <c r="D11" s="35">
        <f>IFERROR(SUMPRODUCT((MONTH(Tabela2[Data])=$D$5)*(Tabela2[Matéria]=B11)*Tabela2[Horas]),"")</f>
        <v>0</v>
      </c>
      <c r="E11" s="35">
        <f>IFERROR(SUMPRODUCT((MONTH(Tabela2[Data])=$E$5)*(Tabela2[Matéria]=B11)*Tabela2[Horas]),"")</f>
        <v>0</v>
      </c>
      <c r="F11" s="35">
        <f>IFERROR(SUMPRODUCT((MONTH(Tabela2[Data])=$F$5)*(Tabela2[Matéria]=B11)*Tabela2[Horas]),"")</f>
        <v>0</v>
      </c>
      <c r="G11" s="35">
        <f>IFERROR(SUMPRODUCT((MONTH(Tabela2[Data])=$G$5)*(Tabela2[Matéria]=B11)*Tabela2[Horas]),"")</f>
        <v>0</v>
      </c>
      <c r="H11" s="35">
        <f>IFERROR(SUMPRODUCT((MONTH(Tabela2[Data])=$H$5)*(Tabela2[Matéria]=B11)*Tabela2[Horas]),"")</f>
        <v>0</v>
      </c>
      <c r="I11" s="35">
        <f>IFERROR(SUMPRODUCT((MONTH(Tabela2[Data])=$I$5)*(Tabela2[Matéria]=B11)*Tabela2[Horas]),"")</f>
        <v>0</v>
      </c>
      <c r="J11" s="35">
        <f>IFERROR(SUMPRODUCT((MONTH(Tabela2[Data])=$J$5)*(Tabela2[Matéria]=B11)*Tabela2[Horas]),"")</f>
        <v>0</v>
      </c>
      <c r="K11" s="35">
        <f>IFERROR(SUMPRODUCT((MONTH(Tabela2[Data])=$K$5)*(Tabela2[Matéria]=B11)*Tabela2[Horas]),"")</f>
        <v>0</v>
      </c>
      <c r="L11" s="35">
        <f>IFERROR(SUMPRODUCT((MONTH(Tabela2[Data])=$L$5)*(Tabela2[Matéria]=B11)*Tabela2[Horas]),"")</f>
        <v>0</v>
      </c>
      <c r="M11" s="35">
        <f>IFERROR(SUMPRODUCT((MONTH(Tabela2[Data])=$M$5)*(Tabela2[Matéria]=B11)*Tabela2[Horas]),"")</f>
        <v>0</v>
      </c>
      <c r="N11" s="35">
        <f>IFERROR(SUMPRODUCT((MONTH(Tabela2[Data])=$N$5)*(Tabela2[Matéria]=B11)*Tabela2[Horas]),"")</f>
        <v>0</v>
      </c>
      <c r="O11" s="36"/>
      <c r="Q11" s="27" t="s">
        <v>99</v>
      </c>
      <c r="R11" s="28">
        <f>INT((WEEKDAY($R$5-5)-$R$5+$R6)/7)</f>
        <v>9</v>
      </c>
      <c r="S11" s="30">
        <f>Configurações!H10</f>
        <v>0.41666666666666669</v>
      </c>
      <c r="T11" s="31">
        <f t="shared" si="7"/>
        <v>3.75</v>
      </c>
      <c r="V11" s="28" t="s">
        <v>166</v>
      </c>
      <c r="W11" s="28">
        <v>6</v>
      </c>
      <c r="X11" s="31">
        <f>Configurações!G17</f>
        <v>5</v>
      </c>
      <c r="Y11" s="31">
        <f>H26</f>
        <v>0</v>
      </c>
      <c r="AF11" s="28" t="s">
        <v>166</v>
      </c>
      <c r="AG11" s="28">
        <v>6</v>
      </c>
      <c r="AH11" s="28">
        <f>SUMPRODUCT((MONTH(Tabela5[Data])=AG11)*(Tabela5[Questões]))</f>
        <v>0</v>
      </c>
      <c r="AI11" s="28">
        <f>SUMPRODUCT((MONTH(Tabela5[Data])=AG11)*(Tabela5[Acertos]))</f>
        <v>0</v>
      </c>
      <c r="AJ11" s="28">
        <f t="shared" si="3"/>
        <v>0</v>
      </c>
      <c r="AK11" s="60" t="str">
        <f t="shared" si="4"/>
        <v/>
      </c>
      <c r="AL11" s="60" t="str">
        <f t="shared" si="5"/>
        <v/>
      </c>
      <c r="AM11" s="60" t="str">
        <f t="shared" si="6"/>
        <v/>
      </c>
      <c r="AO11" s="67">
        <f ca="1">SUMIF(Tabela5[],AP11,Tabela5[Questões])</f>
        <v>0</v>
      </c>
      <c r="AP11" s="39">
        <f>Edital!C21</f>
        <v>0</v>
      </c>
      <c r="AQ11" s="66"/>
      <c r="AZ11" s="39" t="s">
        <v>167</v>
      </c>
      <c r="BA11" s="39">
        <v>7</v>
      </c>
      <c r="BB11" s="67">
        <f>IFERROR(SUMPRODUCT((MONTH(Tabela5[Data])=BA11)*(Tabela5[Matéria]=Rel_Exer!$C$22)*(Tabela5[Questões])),"")</f>
        <v>0</v>
      </c>
      <c r="BC11" s="67">
        <f>IFERROR(SUMPRODUCT((MONTH(Tabela5[Data])=BA11)*(Tabela5[Matéria]=Rel_Exer!$C$22)*(Tabela5[Acertos])),"")</f>
        <v>0</v>
      </c>
      <c r="BD11" s="67">
        <f t="shared" si="0"/>
        <v>0</v>
      </c>
      <c r="BE11" s="70" t="str">
        <f t="shared" si="1"/>
        <v/>
      </c>
      <c r="BF11" s="70" t="str">
        <f t="shared" si="2"/>
        <v/>
      </c>
    </row>
    <row r="12" spans="2:58">
      <c r="B12" s="39">
        <f>Edital!C21</f>
        <v>0</v>
      </c>
      <c r="C12" s="35">
        <f>IFERROR(SUMPRODUCT((MONTH(Tabela2[Data])=$C$5)*(Tabela2[Matéria]=B12)*Tabela2[Horas]),"")</f>
        <v>0</v>
      </c>
      <c r="D12" s="35">
        <f>IFERROR(SUMPRODUCT((MONTH(Tabela2[Data])=$D$5)*(Tabela2[Matéria]=B12)*Tabela2[Horas]),"")</f>
        <v>0</v>
      </c>
      <c r="E12" s="35">
        <f>IFERROR(SUMPRODUCT((MONTH(Tabela2[Data])=$E$5)*(Tabela2[Matéria]=B12)*Tabela2[Horas]),"")</f>
        <v>0</v>
      </c>
      <c r="F12" s="35">
        <f>IFERROR(SUMPRODUCT((MONTH(Tabela2[Data])=$F$5)*(Tabela2[Matéria]=B12)*Tabela2[Horas]),"")</f>
        <v>0</v>
      </c>
      <c r="G12" s="35">
        <f>IFERROR(SUMPRODUCT((MONTH(Tabela2[Data])=$G$5)*(Tabela2[Matéria]=B12)*Tabela2[Horas]),"")</f>
        <v>0</v>
      </c>
      <c r="H12" s="35">
        <f>IFERROR(SUMPRODUCT((MONTH(Tabela2[Data])=$H$5)*(Tabela2[Matéria]=B12)*Tabela2[Horas]),"")</f>
        <v>0</v>
      </c>
      <c r="I12" s="35">
        <f>IFERROR(SUMPRODUCT((MONTH(Tabela2[Data])=$I$5)*(Tabela2[Matéria]=B12)*Tabela2[Horas]),"")</f>
        <v>0</v>
      </c>
      <c r="J12" s="35">
        <f>IFERROR(SUMPRODUCT((MONTH(Tabela2[Data])=$J$5)*(Tabela2[Matéria]=B12)*Tabela2[Horas]),"")</f>
        <v>0</v>
      </c>
      <c r="K12" s="35">
        <f>IFERROR(SUMPRODUCT((MONTH(Tabela2[Data])=$K$5)*(Tabela2[Matéria]=B12)*Tabela2[Horas]),"")</f>
        <v>0</v>
      </c>
      <c r="L12" s="35">
        <f>IFERROR(SUMPRODUCT((MONTH(Tabela2[Data])=$L$5)*(Tabela2[Matéria]=B12)*Tabela2[Horas]),"")</f>
        <v>0</v>
      </c>
      <c r="M12" s="35">
        <f>IFERROR(SUMPRODUCT((MONTH(Tabela2[Data])=$M$5)*(Tabela2[Matéria]=B12)*Tabela2[Horas]),"")</f>
        <v>0</v>
      </c>
      <c r="N12" s="35">
        <f>IFERROR(SUMPRODUCT((MONTH(Tabela2[Data])=$N$5)*(Tabela2[Matéria]=B12)*Tabela2[Horas]),"")</f>
        <v>0</v>
      </c>
      <c r="O12" s="36"/>
      <c r="Q12" s="27" t="s">
        <v>100</v>
      </c>
      <c r="R12" s="28">
        <f>INT((WEEKDAY($R$5-6)-$R$5+$R6)/7)</f>
        <v>9</v>
      </c>
      <c r="S12" s="30">
        <f>Configurações!J10</f>
        <v>0.41666666666666669</v>
      </c>
      <c r="T12" s="31">
        <f t="shared" si="7"/>
        <v>3.75</v>
      </c>
      <c r="V12" s="28" t="s">
        <v>167</v>
      </c>
      <c r="W12" s="28">
        <v>7</v>
      </c>
      <c r="X12" s="31">
        <f>Configurações!G18</f>
        <v>5</v>
      </c>
      <c r="Y12" s="31">
        <f>I26</f>
        <v>0</v>
      </c>
      <c r="AF12" s="28" t="s">
        <v>167</v>
      </c>
      <c r="AG12" s="28">
        <v>7</v>
      </c>
      <c r="AH12" s="28">
        <f>SUMPRODUCT((MONTH(Tabela5[Data])=AG12)*(Tabela5[Questões]))</f>
        <v>0</v>
      </c>
      <c r="AI12" s="28">
        <f>SUMPRODUCT((MONTH(Tabela5[Data])=AG12)*(Tabela5[Acertos]))</f>
        <v>0</v>
      </c>
      <c r="AJ12" s="28">
        <f t="shared" si="3"/>
        <v>0</v>
      </c>
      <c r="AK12" s="60" t="str">
        <f t="shared" si="4"/>
        <v/>
      </c>
      <c r="AL12" s="60" t="str">
        <f t="shared" si="5"/>
        <v/>
      </c>
      <c r="AM12" s="60" t="str">
        <f t="shared" si="6"/>
        <v/>
      </c>
      <c r="AO12" s="67">
        <f ca="1">SUMIF(Tabela5[],AP12,Tabela5[Questões])</f>
        <v>0</v>
      </c>
      <c r="AP12" s="39">
        <f>Edital!C22</f>
        <v>0</v>
      </c>
      <c r="AQ12" s="66"/>
      <c r="AZ12" s="39" t="s">
        <v>168</v>
      </c>
      <c r="BA12" s="39">
        <v>8</v>
      </c>
      <c r="BB12" s="67">
        <f>IFERROR(SUMPRODUCT((MONTH(Tabela5[Data])=BA12)*(Tabela5[Matéria]=Rel_Exer!$C$22)*(Tabela5[Questões])),"")</f>
        <v>0</v>
      </c>
      <c r="BC12" s="67">
        <f>IFERROR(SUMPRODUCT((MONTH(Tabela5[Data])=BA12)*(Tabela5[Matéria]=Rel_Exer!$C$22)*(Tabela5[Acertos])),"")</f>
        <v>0</v>
      </c>
      <c r="BD12" s="67">
        <f t="shared" si="0"/>
        <v>0</v>
      </c>
      <c r="BE12" s="70" t="str">
        <f t="shared" si="1"/>
        <v/>
      </c>
      <c r="BF12" s="70" t="str">
        <f t="shared" si="2"/>
        <v/>
      </c>
    </row>
    <row r="13" spans="2:58">
      <c r="B13" s="39">
        <f>Edital!C22</f>
        <v>0</v>
      </c>
      <c r="C13" s="35">
        <f>IFERROR(SUMPRODUCT((MONTH(Tabela2[Data])=$C$5)*(Tabela2[Matéria]=B13)*Tabela2[Horas]),"")</f>
        <v>0</v>
      </c>
      <c r="D13" s="35">
        <f>IFERROR(SUMPRODUCT((MONTH(Tabela2[Data])=$D$5)*(Tabela2[Matéria]=B13)*Tabela2[Horas]),"")</f>
        <v>0</v>
      </c>
      <c r="E13" s="35">
        <f>IFERROR(SUMPRODUCT((MONTH(Tabela2[Data])=$E$5)*(Tabela2[Matéria]=B13)*Tabela2[Horas]),"")</f>
        <v>0</v>
      </c>
      <c r="F13" s="35">
        <f>IFERROR(SUMPRODUCT((MONTH(Tabela2[Data])=$F$5)*(Tabela2[Matéria]=B13)*Tabela2[Horas]),"")</f>
        <v>0</v>
      </c>
      <c r="G13" s="35">
        <f>IFERROR(SUMPRODUCT((MONTH(Tabela2[Data])=$G$5)*(Tabela2[Matéria]=B13)*Tabela2[Horas]),"")</f>
        <v>0</v>
      </c>
      <c r="H13" s="35">
        <f>IFERROR(SUMPRODUCT((MONTH(Tabela2[Data])=$H$5)*(Tabela2[Matéria]=B13)*Tabela2[Horas]),"")</f>
        <v>0</v>
      </c>
      <c r="I13" s="35">
        <f>IFERROR(SUMPRODUCT((MONTH(Tabela2[Data])=$I$5)*(Tabela2[Matéria]=B13)*Tabela2[Horas]),"")</f>
        <v>0</v>
      </c>
      <c r="J13" s="35">
        <f>IFERROR(SUMPRODUCT((MONTH(Tabela2[Data])=$J$5)*(Tabela2[Matéria]=B13)*Tabela2[Horas]),"")</f>
        <v>0</v>
      </c>
      <c r="K13" s="35">
        <f>IFERROR(SUMPRODUCT((MONTH(Tabela2[Data])=$K$5)*(Tabela2[Matéria]=B13)*Tabela2[Horas]),"")</f>
        <v>0</v>
      </c>
      <c r="L13" s="35">
        <f>IFERROR(SUMPRODUCT((MONTH(Tabela2[Data])=$L$5)*(Tabela2[Matéria]=B13)*Tabela2[Horas]),"")</f>
        <v>0</v>
      </c>
      <c r="M13" s="35">
        <f>IFERROR(SUMPRODUCT((MONTH(Tabela2[Data])=$M$5)*(Tabela2[Matéria]=B13)*Tabela2[Horas]),"")</f>
        <v>0</v>
      </c>
      <c r="N13" s="35">
        <f>IFERROR(SUMPRODUCT((MONTH(Tabela2[Data])=$N$5)*(Tabela2[Matéria]=B13)*Tabela2[Horas]),"")</f>
        <v>0</v>
      </c>
      <c r="O13" s="36"/>
      <c r="Q13" s="27" t="s">
        <v>101</v>
      </c>
      <c r="R13" s="28">
        <f>INT((WEEKDAY($R$5-7)-$R$5+$R6)/7)</f>
        <v>9</v>
      </c>
      <c r="S13" s="30">
        <f>Configurações!L10</f>
        <v>0.41666666666666669</v>
      </c>
      <c r="T13" s="31">
        <f t="shared" si="7"/>
        <v>3.75</v>
      </c>
      <c r="V13" s="28" t="s">
        <v>168</v>
      </c>
      <c r="W13" s="28">
        <v>8</v>
      </c>
      <c r="X13" s="31">
        <f>Configurações!G19</f>
        <v>5</v>
      </c>
      <c r="Y13" s="31">
        <f>J26</f>
        <v>0</v>
      </c>
      <c r="AF13" s="28" t="s">
        <v>168</v>
      </c>
      <c r="AG13" s="28">
        <v>8</v>
      </c>
      <c r="AH13" s="28">
        <f>SUMPRODUCT((MONTH(Tabela5[Data])=AG13)*(Tabela5[Questões]))</f>
        <v>0</v>
      </c>
      <c r="AI13" s="28">
        <f>SUMPRODUCT((MONTH(Tabela5[Data])=AG13)*(Tabela5[Acertos]))</f>
        <v>0</v>
      </c>
      <c r="AJ13" s="28">
        <f t="shared" si="3"/>
        <v>0</v>
      </c>
      <c r="AK13" s="60" t="str">
        <f t="shared" si="4"/>
        <v/>
      </c>
      <c r="AL13" s="60" t="str">
        <f t="shared" si="5"/>
        <v/>
      </c>
      <c r="AM13" s="60" t="str">
        <f t="shared" si="6"/>
        <v/>
      </c>
      <c r="AO13" s="67">
        <f ca="1">SUMIF(Tabela5[],AP13,Tabela5[Questões])</f>
        <v>0</v>
      </c>
      <c r="AP13" s="39">
        <f>Edital!C23</f>
        <v>0</v>
      </c>
      <c r="AQ13" s="66"/>
      <c r="AZ13" s="39" t="s">
        <v>169</v>
      </c>
      <c r="BA13" s="39">
        <v>9</v>
      </c>
      <c r="BB13" s="67">
        <f>IFERROR(SUMPRODUCT((MONTH(Tabela5[Data])=BA13)*(Tabela5[Matéria]=Rel_Exer!$C$22)*(Tabela5[Questões])),"")</f>
        <v>0</v>
      </c>
      <c r="BC13" s="67">
        <f>IFERROR(SUMPRODUCT((MONTH(Tabela5[Data])=BA13)*(Tabela5[Matéria]=Rel_Exer!$C$22)*(Tabela5[Acertos])),"")</f>
        <v>0</v>
      </c>
      <c r="BD13" s="67">
        <f t="shared" si="0"/>
        <v>0</v>
      </c>
      <c r="BE13" s="70" t="str">
        <f t="shared" si="1"/>
        <v/>
      </c>
      <c r="BF13" s="70" t="str">
        <f t="shared" si="2"/>
        <v/>
      </c>
    </row>
    <row r="14" spans="2:58">
      <c r="B14" s="39">
        <f>Edital!C23</f>
        <v>0</v>
      </c>
      <c r="C14" s="35">
        <f>IFERROR(SUMPRODUCT((MONTH(Tabela2[Data])=$C$5)*(Tabela2[Matéria]=B14)*Tabela2[Horas]),"")</f>
        <v>0</v>
      </c>
      <c r="D14" s="35">
        <f>IFERROR(SUMPRODUCT((MONTH(Tabela2[Data])=$D$5)*(Tabela2[Matéria]=B14)*Tabela2[Horas]),"")</f>
        <v>0</v>
      </c>
      <c r="E14" s="35">
        <f>IFERROR(SUMPRODUCT((MONTH(Tabela2[Data])=$E$5)*(Tabela2[Matéria]=B14)*Tabela2[Horas]),"")</f>
        <v>0</v>
      </c>
      <c r="F14" s="35">
        <f>IFERROR(SUMPRODUCT((MONTH(Tabela2[Data])=$F$5)*(Tabela2[Matéria]=B14)*Tabela2[Horas]),"")</f>
        <v>0</v>
      </c>
      <c r="G14" s="35">
        <f>IFERROR(SUMPRODUCT((MONTH(Tabela2[Data])=$G$5)*(Tabela2[Matéria]=B14)*Tabela2[Horas]),"")</f>
        <v>0</v>
      </c>
      <c r="H14" s="35">
        <f>IFERROR(SUMPRODUCT((MONTH(Tabela2[Data])=$H$5)*(Tabela2[Matéria]=B14)*Tabela2[Horas]),"")</f>
        <v>0</v>
      </c>
      <c r="I14" s="35">
        <f>IFERROR(SUMPRODUCT((MONTH(Tabela2[Data])=$I$5)*(Tabela2[Matéria]=B14)*Tabela2[Horas]),"")</f>
        <v>0</v>
      </c>
      <c r="J14" s="35">
        <f>IFERROR(SUMPRODUCT((MONTH(Tabela2[Data])=$J$5)*(Tabela2[Matéria]=B14)*Tabela2[Horas]),"")</f>
        <v>0</v>
      </c>
      <c r="K14" s="35">
        <f>IFERROR(SUMPRODUCT((MONTH(Tabela2[Data])=$K$5)*(Tabela2[Matéria]=B14)*Tabela2[Horas]),"")</f>
        <v>0</v>
      </c>
      <c r="L14" s="35">
        <f>IFERROR(SUMPRODUCT((MONTH(Tabela2[Data])=$L$5)*(Tabela2[Matéria]=B14)*Tabela2[Horas]),"")</f>
        <v>0</v>
      </c>
      <c r="M14" s="35">
        <f>IFERROR(SUMPRODUCT((MONTH(Tabela2[Data])=$M$5)*(Tabela2[Matéria]=B14)*Tabela2[Horas]),"")</f>
        <v>0</v>
      </c>
      <c r="N14" s="35">
        <f>IFERROR(SUMPRODUCT((MONTH(Tabela2[Data])=$N$5)*(Tabela2[Matéria]=B14)*Tabela2[Horas]),"")</f>
        <v>0</v>
      </c>
      <c r="O14" s="36"/>
      <c r="Q14" s="27" t="s">
        <v>102</v>
      </c>
      <c r="R14" s="28">
        <f>INT((WEEKDAY($R$5-1)-$R$5+$R6)/7)</f>
        <v>9</v>
      </c>
      <c r="S14" s="30">
        <f>Configurações!N10</f>
        <v>0.41666666666666669</v>
      </c>
      <c r="T14" s="31">
        <f t="shared" si="7"/>
        <v>3.75</v>
      </c>
      <c r="V14" s="28" t="s">
        <v>169</v>
      </c>
      <c r="W14" s="28">
        <v>9</v>
      </c>
      <c r="X14" s="31">
        <f>Configurações!K16</f>
        <v>5.833333333333333</v>
      </c>
      <c r="Y14" s="31">
        <f>K26</f>
        <v>0</v>
      </c>
      <c r="AF14" s="28" t="s">
        <v>169</v>
      </c>
      <c r="AG14" s="28">
        <v>9</v>
      </c>
      <c r="AH14" s="28">
        <f>SUMPRODUCT((MONTH(Tabela5[Data])=AG14)*(Tabela5[Questões]))</f>
        <v>0</v>
      </c>
      <c r="AI14" s="28">
        <f>SUMPRODUCT((MONTH(Tabela5[Data])=AG14)*(Tabela5[Acertos]))</f>
        <v>0</v>
      </c>
      <c r="AJ14" s="28">
        <f t="shared" si="3"/>
        <v>0</v>
      </c>
      <c r="AK14" s="60" t="str">
        <f t="shared" si="4"/>
        <v/>
      </c>
      <c r="AL14" s="60" t="str">
        <f t="shared" si="5"/>
        <v/>
      </c>
      <c r="AM14" s="60" t="str">
        <f t="shared" si="6"/>
        <v/>
      </c>
      <c r="AO14" s="67">
        <f ca="1">SUMIF(Tabela5[],AP14,Tabela5[Questões])</f>
        <v>0</v>
      </c>
      <c r="AP14" s="39">
        <f>Edital!C24</f>
        <v>0</v>
      </c>
      <c r="AQ14" s="66"/>
      <c r="AZ14" s="39" t="s">
        <v>170</v>
      </c>
      <c r="BA14" s="39">
        <v>10</v>
      </c>
      <c r="BB14" s="67">
        <f>IFERROR(SUMPRODUCT((MONTH(Tabela5[Data])=BA14)*(Tabela5[Matéria]=Rel_Exer!$C$22)*(Tabela5[Questões])),"")</f>
        <v>0</v>
      </c>
      <c r="BC14" s="67">
        <f>IFERROR(SUMPRODUCT((MONTH(Tabela5[Data])=BA14)*(Tabela5[Matéria]=Rel_Exer!$C$22)*(Tabela5[Acertos])),"")</f>
        <v>0</v>
      </c>
      <c r="BD14" s="67">
        <f t="shared" si="0"/>
        <v>0</v>
      </c>
      <c r="BE14" s="70" t="str">
        <f t="shared" si="1"/>
        <v/>
      </c>
      <c r="BF14" s="70" t="str">
        <f t="shared" si="2"/>
        <v/>
      </c>
    </row>
    <row r="15" spans="2:58">
      <c r="B15" s="39">
        <f>Edital!C24</f>
        <v>0</v>
      </c>
      <c r="C15" s="35">
        <f>IFERROR(SUMPRODUCT((MONTH(Tabela2[Data])=$C$5)*(Tabela2[Matéria]=B15)*Tabela2[Horas]),"")</f>
        <v>0</v>
      </c>
      <c r="D15" s="35">
        <f>IFERROR(SUMPRODUCT((MONTH(Tabela2[Data])=$D$5)*(Tabela2[Matéria]=B15)*Tabela2[Horas]),"")</f>
        <v>0</v>
      </c>
      <c r="E15" s="35">
        <f>IFERROR(SUMPRODUCT((MONTH(Tabela2[Data])=$E$5)*(Tabela2[Matéria]=B15)*Tabela2[Horas]),"")</f>
        <v>0</v>
      </c>
      <c r="F15" s="35">
        <f>IFERROR(SUMPRODUCT((MONTH(Tabela2[Data])=$F$5)*(Tabela2[Matéria]=B15)*Tabela2[Horas]),"")</f>
        <v>0</v>
      </c>
      <c r="G15" s="35">
        <f>IFERROR(SUMPRODUCT((MONTH(Tabela2[Data])=$G$5)*(Tabela2[Matéria]=B15)*Tabela2[Horas]),"")</f>
        <v>0</v>
      </c>
      <c r="H15" s="35">
        <f>IFERROR(SUMPRODUCT((MONTH(Tabela2[Data])=$H$5)*(Tabela2[Matéria]=B15)*Tabela2[Horas]),"")</f>
        <v>0</v>
      </c>
      <c r="I15" s="35">
        <f>IFERROR(SUMPRODUCT((MONTH(Tabela2[Data])=$I$5)*(Tabela2[Matéria]=B15)*Tabela2[Horas]),"")</f>
        <v>0</v>
      </c>
      <c r="J15" s="35">
        <f>IFERROR(SUMPRODUCT((MONTH(Tabela2[Data])=$J$5)*(Tabela2[Matéria]=B15)*Tabela2[Horas]),"")</f>
        <v>0</v>
      </c>
      <c r="K15" s="35">
        <f>IFERROR(SUMPRODUCT((MONTH(Tabela2[Data])=$K$5)*(Tabela2[Matéria]=B15)*Tabela2[Horas]),"")</f>
        <v>0</v>
      </c>
      <c r="L15" s="35">
        <f>IFERROR(SUMPRODUCT((MONTH(Tabela2[Data])=$L$5)*(Tabela2[Matéria]=B15)*Tabela2[Horas]),"")</f>
        <v>0</v>
      </c>
      <c r="M15" s="35">
        <f>IFERROR(SUMPRODUCT((MONTH(Tabela2[Data])=$M$5)*(Tabela2[Matéria]=B15)*Tabela2[Horas]),"")</f>
        <v>0</v>
      </c>
      <c r="N15" s="35">
        <f>IFERROR(SUMPRODUCT((MONTH(Tabela2[Data])=$N$5)*(Tabela2[Matéria]=B15)*Tabela2[Horas]),"")</f>
        <v>0</v>
      </c>
      <c r="O15" s="36"/>
      <c r="R15" s="33">
        <f>SUM(R8:R14)</f>
        <v>60</v>
      </c>
      <c r="T15" s="32">
        <f>IFERROR(SUM(T8:T14),"")</f>
        <v>25</v>
      </c>
      <c r="V15" s="28" t="s">
        <v>170</v>
      </c>
      <c r="W15" s="28">
        <v>10</v>
      </c>
      <c r="X15" s="31">
        <f>Configurações!K17</f>
        <v>5.833333333333333</v>
      </c>
      <c r="Y15" s="31">
        <f>L26</f>
        <v>0</v>
      </c>
      <c r="AF15" s="28" t="s">
        <v>170</v>
      </c>
      <c r="AG15" s="28">
        <v>10</v>
      </c>
      <c r="AH15" s="28">
        <f>SUMPRODUCT((MONTH(Tabela5[Data])=AG15)*(Tabela5[Questões]))</f>
        <v>0</v>
      </c>
      <c r="AI15" s="28">
        <f>SUMPRODUCT((MONTH(Tabela5[Data])=AG15)*(Tabela5[Acertos]))</f>
        <v>0</v>
      </c>
      <c r="AJ15" s="28">
        <f t="shared" si="3"/>
        <v>0</v>
      </c>
      <c r="AK15" s="60" t="str">
        <f t="shared" si="4"/>
        <v/>
      </c>
      <c r="AL15" s="60" t="str">
        <f t="shared" si="5"/>
        <v/>
      </c>
      <c r="AM15" s="60" t="str">
        <f t="shared" si="6"/>
        <v/>
      </c>
      <c r="AO15" s="67">
        <f ca="1">SUMIF(Tabela5[],AP15,Tabela5[Questões])</f>
        <v>0</v>
      </c>
      <c r="AP15" s="39">
        <f>Edital!C25</f>
        <v>0</v>
      </c>
      <c r="AQ15" s="66"/>
      <c r="AZ15" s="39" t="s">
        <v>171</v>
      </c>
      <c r="BA15" s="39">
        <v>11</v>
      </c>
      <c r="BB15" s="67">
        <f>IFERROR(SUMPRODUCT((MONTH(Tabela5[Data])=BA15)*(Tabela5[Matéria]=Rel_Exer!$C$22)*(Tabela5[Questões])),"")</f>
        <v>0</v>
      </c>
      <c r="BC15" s="67">
        <f>IFERROR(SUMPRODUCT((MONTH(Tabela5[Data])=BA15)*(Tabela5[Matéria]=Rel_Exer!$C$22)*(Tabela5[Acertos])),"")</f>
        <v>0</v>
      </c>
      <c r="BD15" s="67">
        <f t="shared" si="0"/>
        <v>0</v>
      </c>
      <c r="BE15" s="70" t="str">
        <f t="shared" si="1"/>
        <v/>
      </c>
      <c r="BF15" s="70" t="str">
        <f t="shared" si="2"/>
        <v/>
      </c>
    </row>
    <row r="16" spans="2:58">
      <c r="B16" s="39">
        <f>Edital!C25</f>
        <v>0</v>
      </c>
      <c r="C16" s="35">
        <f>IFERROR(SUMPRODUCT((MONTH(Tabela2[Data])=$C$5)*(Tabela2[Matéria]=B16)*Tabela2[Horas]),"")</f>
        <v>0</v>
      </c>
      <c r="D16" s="35">
        <f>IFERROR(SUMPRODUCT((MONTH(Tabela2[Data])=$D$5)*(Tabela2[Matéria]=B16)*Tabela2[Horas]),"")</f>
        <v>0</v>
      </c>
      <c r="E16" s="35">
        <f>IFERROR(SUMPRODUCT((MONTH(Tabela2[Data])=$E$5)*(Tabela2[Matéria]=B16)*Tabela2[Horas]),"")</f>
        <v>0</v>
      </c>
      <c r="F16" s="35">
        <f>IFERROR(SUMPRODUCT((MONTH(Tabela2[Data])=$F$5)*(Tabela2[Matéria]=B16)*Tabela2[Horas]),"")</f>
        <v>0</v>
      </c>
      <c r="G16" s="35">
        <f>IFERROR(SUMPRODUCT((MONTH(Tabela2[Data])=$G$5)*(Tabela2[Matéria]=B16)*Tabela2[Horas]),"")</f>
        <v>0</v>
      </c>
      <c r="H16" s="35">
        <f>IFERROR(SUMPRODUCT((MONTH(Tabela2[Data])=$H$5)*(Tabela2[Matéria]=B16)*Tabela2[Horas]),"")</f>
        <v>0</v>
      </c>
      <c r="I16" s="35">
        <f>IFERROR(SUMPRODUCT((MONTH(Tabela2[Data])=$I$5)*(Tabela2[Matéria]=B16)*Tabela2[Horas]),"")</f>
        <v>0</v>
      </c>
      <c r="J16" s="35">
        <f>IFERROR(SUMPRODUCT((MONTH(Tabela2[Data])=$J$5)*(Tabela2[Matéria]=B16)*Tabela2[Horas]),"")</f>
        <v>0</v>
      </c>
      <c r="K16" s="35">
        <f>IFERROR(SUMPRODUCT((MONTH(Tabela2[Data])=$K$5)*(Tabela2[Matéria]=B16)*Tabela2[Horas]),"")</f>
        <v>0</v>
      </c>
      <c r="L16" s="35">
        <f>IFERROR(SUMPRODUCT((MONTH(Tabela2[Data])=$L$5)*(Tabela2[Matéria]=B16)*Tabela2[Horas]),"")</f>
        <v>0</v>
      </c>
      <c r="M16" s="35">
        <f>IFERROR(SUMPRODUCT((MONTH(Tabela2[Data])=$M$5)*(Tabela2[Matéria]=B16)*Tabela2[Horas]),"")</f>
        <v>0</v>
      </c>
      <c r="N16" s="35">
        <f>IFERROR(SUMPRODUCT((MONTH(Tabela2[Data])=$N$5)*(Tabela2[Matéria]=B16)*Tabela2[Horas]),"")</f>
        <v>0</v>
      </c>
      <c r="O16" s="36"/>
      <c r="V16" s="28" t="s">
        <v>171</v>
      </c>
      <c r="W16" s="28">
        <v>11</v>
      </c>
      <c r="X16" s="31">
        <f>Configurações!K18</f>
        <v>5.833333333333333</v>
      </c>
      <c r="Y16" s="31">
        <f>M26</f>
        <v>0</v>
      </c>
      <c r="AF16" s="28" t="s">
        <v>171</v>
      </c>
      <c r="AG16" s="28">
        <v>11</v>
      </c>
      <c r="AH16" s="28">
        <f>SUMPRODUCT((MONTH(Tabela5[Data])=AG16)*(Tabela5[Questões]))</f>
        <v>0</v>
      </c>
      <c r="AI16" s="28">
        <f>SUMPRODUCT((MONTH(Tabela5[Data])=AG16)*(Tabela5[Acertos]))</f>
        <v>0</v>
      </c>
      <c r="AJ16" s="28">
        <f t="shared" si="3"/>
        <v>0</v>
      </c>
      <c r="AK16" s="60" t="str">
        <f t="shared" si="4"/>
        <v/>
      </c>
      <c r="AL16" s="60" t="str">
        <f t="shared" si="5"/>
        <v/>
      </c>
      <c r="AM16" s="60" t="str">
        <f t="shared" si="6"/>
        <v/>
      </c>
      <c r="AO16" s="67">
        <f ca="1">SUMIF(Tabela5[],AP16,Tabela5[Questões])</f>
        <v>0</v>
      </c>
      <c r="AP16" s="39">
        <f>Edital!C26</f>
        <v>0</v>
      </c>
      <c r="AQ16" s="66"/>
      <c r="AZ16" s="39" t="s">
        <v>172</v>
      </c>
      <c r="BA16" s="39">
        <v>12</v>
      </c>
      <c r="BB16" s="67">
        <f>IFERROR(SUMPRODUCT((MONTH(Tabela5[Data])=BA16)*(Tabela5[Matéria]=Rel_Exer!$C$22)*(Tabela5[Questões])),"")</f>
        <v>10</v>
      </c>
      <c r="BC16" s="67">
        <f>IFERROR(SUMPRODUCT((MONTH(Tabela5[Data])=BA16)*(Tabela5[Matéria]=Rel_Exer!$C$22)*(Tabela5[Acertos])),"")</f>
        <v>7</v>
      </c>
      <c r="BD16" s="67">
        <f t="shared" si="0"/>
        <v>3</v>
      </c>
      <c r="BE16" s="70">
        <f t="shared" si="1"/>
        <v>0.7</v>
      </c>
      <c r="BF16" s="70">
        <f t="shared" si="2"/>
        <v>0.3</v>
      </c>
    </row>
    <row r="17" spans="2:43">
      <c r="B17" s="39">
        <f>Edital!C26</f>
        <v>0</v>
      </c>
      <c r="C17" s="35">
        <f>IFERROR(SUMPRODUCT((MONTH(Tabela2[Data])=$C$5)*(Tabela2[Matéria]=B17)*Tabela2[Horas]),"")</f>
        <v>0</v>
      </c>
      <c r="D17" s="35">
        <f>IFERROR(SUMPRODUCT((MONTH(Tabela2[Data])=$D$5)*(Tabela2[Matéria]=B17)*Tabela2[Horas]),"")</f>
        <v>0</v>
      </c>
      <c r="E17" s="35">
        <f>IFERROR(SUMPRODUCT((MONTH(Tabela2[Data])=$E$5)*(Tabela2[Matéria]=B17)*Tabela2[Horas]),"")</f>
        <v>0</v>
      </c>
      <c r="F17" s="35">
        <f>IFERROR(SUMPRODUCT((MONTH(Tabela2[Data])=$F$5)*(Tabela2[Matéria]=B17)*Tabela2[Horas]),"")</f>
        <v>0</v>
      </c>
      <c r="G17" s="35">
        <f>IFERROR(SUMPRODUCT((MONTH(Tabela2[Data])=$G$5)*(Tabela2[Matéria]=B17)*Tabela2[Horas]),"")</f>
        <v>0</v>
      </c>
      <c r="H17" s="35">
        <f>IFERROR(SUMPRODUCT((MONTH(Tabela2[Data])=$H$5)*(Tabela2[Matéria]=B17)*Tabela2[Horas]),"")</f>
        <v>0</v>
      </c>
      <c r="I17" s="35">
        <f>IFERROR(SUMPRODUCT((MONTH(Tabela2[Data])=$I$5)*(Tabela2[Matéria]=B17)*Tabela2[Horas]),"")</f>
        <v>0</v>
      </c>
      <c r="J17" s="35">
        <f>IFERROR(SUMPRODUCT((MONTH(Tabela2[Data])=$J$5)*(Tabela2[Matéria]=B17)*Tabela2[Horas]),"")</f>
        <v>0</v>
      </c>
      <c r="K17" s="35">
        <f>IFERROR(SUMPRODUCT((MONTH(Tabela2[Data])=$K$5)*(Tabela2[Matéria]=B17)*Tabela2[Horas]),"")</f>
        <v>0</v>
      </c>
      <c r="L17" s="35">
        <f>IFERROR(SUMPRODUCT((MONTH(Tabela2[Data])=$L$5)*(Tabela2[Matéria]=B17)*Tabela2[Horas]),"")</f>
        <v>0</v>
      </c>
      <c r="M17" s="35">
        <f>IFERROR(SUMPRODUCT((MONTH(Tabela2[Data])=$M$5)*(Tabela2[Matéria]=B17)*Tabela2[Horas]),"")</f>
        <v>0</v>
      </c>
      <c r="N17" s="35">
        <f>IFERROR(SUMPRODUCT((MONTH(Tabela2[Data])=$N$5)*(Tabela2[Matéria]=B17)*Tabela2[Horas]),"")</f>
        <v>0</v>
      </c>
      <c r="O17" s="36"/>
      <c r="V17" s="28" t="s">
        <v>172</v>
      </c>
      <c r="W17" s="28">
        <v>12</v>
      </c>
      <c r="X17" s="31">
        <f>Configurações!K19</f>
        <v>5.833333333333333</v>
      </c>
      <c r="Y17" s="31">
        <f>N26</f>
        <v>0</v>
      </c>
      <c r="AF17" s="28" t="s">
        <v>172</v>
      </c>
      <c r="AG17" s="28">
        <v>12</v>
      </c>
      <c r="AH17" s="28">
        <f>SUMPRODUCT((MONTH(Tabela5[Data])=AG17)*(Tabela5[Questões]))</f>
        <v>74</v>
      </c>
      <c r="AI17" s="28">
        <f>SUMPRODUCT((MONTH(Tabela5[Data])=AG17)*(Tabela5[Acertos]))</f>
        <v>54</v>
      </c>
      <c r="AJ17" s="28">
        <f t="shared" si="3"/>
        <v>20</v>
      </c>
      <c r="AK17" s="60">
        <f t="shared" si="4"/>
        <v>0.72972972972972971</v>
      </c>
      <c r="AL17" s="60">
        <f t="shared" si="5"/>
        <v>0.72972972972972971</v>
      </c>
      <c r="AM17" s="60">
        <f t="shared" si="6"/>
        <v>0.27027027027027029</v>
      </c>
      <c r="AO17" s="67">
        <f ca="1">SUMIF(Tabela5[],AP17,Tabela5[Questões])</f>
        <v>0</v>
      </c>
      <c r="AP17" s="39">
        <f>Edital!C27</f>
        <v>0</v>
      </c>
      <c r="AQ17" s="66"/>
    </row>
    <row r="18" spans="2:43">
      <c r="B18" s="39">
        <f>Edital!C27</f>
        <v>0</v>
      </c>
      <c r="C18" s="35">
        <f>IFERROR(SUMPRODUCT((MONTH(Tabela2[Data])=$C$5)*(Tabela2[Matéria]=B18)*Tabela2[Horas]),"")</f>
        <v>0</v>
      </c>
      <c r="D18" s="35">
        <f>IFERROR(SUMPRODUCT((MONTH(Tabela2[Data])=$D$5)*(Tabela2[Matéria]=B18)*Tabela2[Horas]),"")</f>
        <v>0</v>
      </c>
      <c r="E18" s="35">
        <f>IFERROR(SUMPRODUCT((MONTH(Tabela2[Data])=$E$5)*(Tabela2[Matéria]=B18)*Tabela2[Horas]),"")</f>
        <v>0</v>
      </c>
      <c r="F18" s="35">
        <f>IFERROR(SUMPRODUCT((MONTH(Tabela2[Data])=$F$5)*(Tabela2[Matéria]=B18)*Tabela2[Horas]),"")</f>
        <v>0</v>
      </c>
      <c r="G18" s="35">
        <f>IFERROR(SUMPRODUCT((MONTH(Tabela2[Data])=$G$5)*(Tabela2[Matéria]=B18)*Tabela2[Horas]),"")</f>
        <v>0</v>
      </c>
      <c r="H18" s="35">
        <f>IFERROR(SUMPRODUCT((MONTH(Tabela2[Data])=$H$5)*(Tabela2[Matéria]=B18)*Tabela2[Horas]),"")</f>
        <v>0</v>
      </c>
      <c r="I18" s="35">
        <f>IFERROR(SUMPRODUCT((MONTH(Tabela2[Data])=$I$5)*(Tabela2[Matéria]=B18)*Tabela2[Horas]),"")</f>
        <v>0</v>
      </c>
      <c r="J18" s="35">
        <f>IFERROR(SUMPRODUCT((MONTH(Tabela2[Data])=$J$5)*(Tabela2[Matéria]=B18)*Tabela2[Horas]),"")</f>
        <v>0</v>
      </c>
      <c r="K18" s="35">
        <f>IFERROR(SUMPRODUCT((MONTH(Tabela2[Data])=$K$5)*(Tabela2[Matéria]=B18)*Tabela2[Horas]),"")</f>
        <v>0</v>
      </c>
      <c r="L18" s="35">
        <f>IFERROR(SUMPRODUCT((MONTH(Tabela2[Data])=$L$5)*(Tabela2[Matéria]=B18)*Tabela2[Horas]),"")</f>
        <v>0</v>
      </c>
      <c r="M18" s="35">
        <f>IFERROR(SUMPRODUCT((MONTH(Tabela2[Data])=$M$5)*(Tabela2[Matéria]=B18)*Tabela2[Horas]),"")</f>
        <v>0</v>
      </c>
      <c r="N18" s="35">
        <f>IFERROR(SUMPRODUCT((MONTH(Tabela2[Data])=$N$5)*(Tabela2[Matéria]=B18)*Tabela2[Horas]),"")</f>
        <v>0</v>
      </c>
      <c r="O18" s="36"/>
      <c r="AO18" s="67">
        <f ca="1">SUMIF(Tabela5[],AP18,Tabela5[Questões])</f>
        <v>0</v>
      </c>
      <c r="AP18" s="39">
        <f>Edital!C28</f>
        <v>0</v>
      </c>
      <c r="AQ18" s="66"/>
    </row>
    <row r="19" spans="2:43" ht="15.75">
      <c r="B19" s="39">
        <f>Edital!C28</f>
        <v>0</v>
      </c>
      <c r="C19" s="35">
        <f>IFERROR(SUMPRODUCT((MONTH(Tabela2[Data])=$C$5)*(Tabela2[Matéria]=B19)*Tabela2[Horas]),"")</f>
        <v>0</v>
      </c>
      <c r="D19" s="35">
        <f>IFERROR(SUMPRODUCT((MONTH(Tabela2[Data])=$D$5)*(Tabela2[Matéria]=B19)*Tabela2[Horas]),"")</f>
        <v>0</v>
      </c>
      <c r="E19" s="35">
        <f>IFERROR(SUMPRODUCT((MONTH(Tabela2[Data])=$E$5)*(Tabela2[Matéria]=B19)*Tabela2[Horas]),"")</f>
        <v>0</v>
      </c>
      <c r="F19" s="35">
        <f>IFERROR(SUMPRODUCT((MONTH(Tabela2[Data])=$F$5)*(Tabela2[Matéria]=B19)*Tabela2[Horas]),"")</f>
        <v>0</v>
      </c>
      <c r="G19" s="35">
        <f>IFERROR(SUMPRODUCT((MONTH(Tabela2[Data])=$G$5)*(Tabela2[Matéria]=B19)*Tabela2[Horas]),"")</f>
        <v>0</v>
      </c>
      <c r="H19" s="35">
        <f>IFERROR(SUMPRODUCT((MONTH(Tabela2[Data])=$H$5)*(Tabela2[Matéria]=B19)*Tabela2[Horas]),"")</f>
        <v>0</v>
      </c>
      <c r="I19" s="35">
        <f>IFERROR(SUMPRODUCT((MONTH(Tabela2[Data])=$I$5)*(Tabela2[Matéria]=B19)*Tabela2[Horas]),"")</f>
        <v>0</v>
      </c>
      <c r="J19" s="35">
        <f>IFERROR(SUMPRODUCT((MONTH(Tabela2[Data])=$J$5)*(Tabela2[Matéria]=B19)*Tabela2[Horas]),"")</f>
        <v>0</v>
      </c>
      <c r="K19" s="35">
        <f>IFERROR(SUMPRODUCT((MONTH(Tabela2[Data])=$K$5)*(Tabela2[Matéria]=B19)*Tabela2[Horas]),"")</f>
        <v>0</v>
      </c>
      <c r="L19" s="35">
        <f>IFERROR(SUMPRODUCT((MONTH(Tabela2[Data])=$L$5)*(Tabela2[Matéria]=B19)*Tabela2[Horas]),"")</f>
        <v>0</v>
      </c>
      <c r="M19" s="35">
        <f>IFERROR(SUMPRODUCT((MONTH(Tabela2[Data])=$M$5)*(Tabela2[Matéria]=B19)*Tabela2[Horas]),"")</f>
        <v>0</v>
      </c>
      <c r="N19" s="35">
        <f>IFERROR(SUMPRODUCT((MONTH(Tabela2[Data])=$N$5)*(Tabela2[Matéria]=B19)*Tabela2[Horas]),"")</f>
        <v>0</v>
      </c>
      <c r="O19" s="36"/>
      <c r="AF19" s="34" t="s">
        <v>139</v>
      </c>
      <c r="AO19" s="67">
        <f ca="1">SUMIF(Tabela5[],AP19,Tabela5[Questões])</f>
        <v>0</v>
      </c>
      <c r="AP19" s="39">
        <f>Edital!C29</f>
        <v>0</v>
      </c>
      <c r="AQ19" s="66"/>
    </row>
    <row r="20" spans="2:43">
      <c r="B20" s="39">
        <f>Edital!C29</f>
        <v>0</v>
      </c>
      <c r="C20" s="35">
        <f>IFERROR(SUMPRODUCT((MONTH(Tabela2[Data])=$C$5)*(Tabela2[Matéria]=B20)*Tabela2[Horas]),"")</f>
        <v>0</v>
      </c>
      <c r="D20" s="35">
        <f>IFERROR(SUMPRODUCT((MONTH(Tabela2[Data])=$D$5)*(Tabela2[Matéria]=B20)*Tabela2[Horas]),"")</f>
        <v>0</v>
      </c>
      <c r="E20" s="35">
        <f>IFERROR(SUMPRODUCT((MONTH(Tabela2[Data])=$E$5)*(Tabela2[Matéria]=B20)*Tabela2[Horas]),"")</f>
        <v>0</v>
      </c>
      <c r="F20" s="35">
        <f>IFERROR(SUMPRODUCT((MONTH(Tabela2[Data])=$F$5)*(Tabela2[Matéria]=B20)*Tabela2[Horas]),"")</f>
        <v>0</v>
      </c>
      <c r="G20" s="35">
        <f>IFERROR(SUMPRODUCT((MONTH(Tabela2[Data])=$G$5)*(Tabela2[Matéria]=B20)*Tabela2[Horas]),"")</f>
        <v>0</v>
      </c>
      <c r="H20" s="35">
        <f>IFERROR(SUMPRODUCT((MONTH(Tabela2[Data])=$H$5)*(Tabela2[Matéria]=B20)*Tabela2[Horas]),"")</f>
        <v>0</v>
      </c>
      <c r="I20" s="35">
        <f>IFERROR(SUMPRODUCT((MONTH(Tabela2[Data])=$I$5)*(Tabela2[Matéria]=B20)*Tabela2[Horas]),"")</f>
        <v>0</v>
      </c>
      <c r="J20" s="35">
        <f>IFERROR(SUMPRODUCT((MONTH(Tabela2[Data])=$J$5)*(Tabela2[Matéria]=B20)*Tabela2[Horas]),"")</f>
        <v>0</v>
      </c>
      <c r="K20" s="35">
        <f>IFERROR(SUMPRODUCT((MONTH(Tabela2[Data])=$K$5)*(Tabela2[Matéria]=B20)*Tabela2[Horas]),"")</f>
        <v>0</v>
      </c>
      <c r="L20" s="35">
        <f>IFERROR(SUMPRODUCT((MONTH(Tabela2[Data])=$L$5)*(Tabela2[Matéria]=B20)*Tabela2[Horas]),"")</f>
        <v>0</v>
      </c>
      <c r="M20" s="35">
        <f>IFERROR(SUMPRODUCT((MONTH(Tabela2[Data])=$M$5)*(Tabela2[Matéria]=B20)*Tabela2[Horas]),"")</f>
        <v>0</v>
      </c>
      <c r="N20" s="35">
        <f>IFERROR(SUMPRODUCT((MONTH(Tabela2[Data])=$N$5)*(Tabela2[Matéria]=B20)*Tabela2[Horas]),"")</f>
        <v>0</v>
      </c>
      <c r="O20" s="36"/>
      <c r="AO20" s="67">
        <f ca="1">SUMIF(Tabela5[],AP20,Tabela5[Questões])</f>
        <v>0</v>
      </c>
      <c r="AP20" s="39">
        <f>Edital!C30</f>
        <v>0</v>
      </c>
      <c r="AQ20" s="66"/>
    </row>
    <row r="21" spans="2:43">
      <c r="B21" s="39">
        <f>Edital!C30</f>
        <v>0</v>
      </c>
      <c r="C21" s="35">
        <f>IFERROR(SUMPRODUCT((MONTH(Tabela2[Data])=$C$5)*(Tabela2[Matéria]=B21)*Tabela2[Horas]),"")</f>
        <v>0</v>
      </c>
      <c r="D21" s="35">
        <f>IFERROR(SUMPRODUCT((MONTH(Tabela2[Data])=$D$5)*(Tabela2[Matéria]=B21)*Tabela2[Horas]),"")</f>
        <v>0</v>
      </c>
      <c r="E21" s="35">
        <f>IFERROR(SUMPRODUCT((MONTH(Tabela2[Data])=$E$5)*(Tabela2[Matéria]=B21)*Tabela2[Horas]),"")</f>
        <v>0</v>
      </c>
      <c r="F21" s="35">
        <f>IFERROR(SUMPRODUCT((MONTH(Tabela2[Data])=$F$5)*(Tabela2[Matéria]=B21)*Tabela2[Horas]),"")</f>
        <v>0</v>
      </c>
      <c r="G21" s="35">
        <f>IFERROR(SUMPRODUCT((MONTH(Tabela2[Data])=$G$5)*(Tabela2[Matéria]=B21)*Tabela2[Horas]),"")</f>
        <v>0</v>
      </c>
      <c r="H21" s="35">
        <f>IFERROR(SUMPRODUCT((MONTH(Tabela2[Data])=$H$5)*(Tabela2[Matéria]=B21)*Tabela2[Horas]),"")</f>
        <v>0</v>
      </c>
      <c r="I21" s="35">
        <f>IFERROR(SUMPRODUCT((MONTH(Tabela2[Data])=$I$5)*(Tabela2[Matéria]=B21)*Tabela2[Horas]),"")</f>
        <v>0</v>
      </c>
      <c r="J21" s="35">
        <f>IFERROR(SUMPRODUCT((MONTH(Tabela2[Data])=$J$5)*(Tabela2[Matéria]=B21)*Tabela2[Horas]),"")</f>
        <v>0</v>
      </c>
      <c r="K21" s="35">
        <f>IFERROR(SUMPRODUCT((MONTH(Tabela2[Data])=$K$5)*(Tabela2[Matéria]=B21)*Tabela2[Horas]),"")</f>
        <v>0</v>
      </c>
      <c r="L21" s="35">
        <f>IFERROR(SUMPRODUCT((MONTH(Tabela2[Data])=$L$5)*(Tabela2[Matéria]=B21)*Tabela2[Horas]),"")</f>
        <v>0</v>
      </c>
      <c r="M21" s="35">
        <f>IFERROR(SUMPRODUCT((MONTH(Tabela2[Data])=$M$5)*(Tabela2[Matéria]=B21)*Tabela2[Horas]),"")</f>
        <v>0</v>
      </c>
      <c r="N21" s="35">
        <f>IFERROR(SUMPRODUCT((MONTH(Tabela2[Data])=$N$5)*(Tabela2[Matéria]=B21)*Tabela2[Horas]),"")</f>
        <v>0</v>
      </c>
      <c r="O21" s="36"/>
      <c r="AF21" s="22" t="s">
        <v>140</v>
      </c>
      <c r="AG21" s="22" t="s">
        <v>1</v>
      </c>
      <c r="AH21" s="22" t="s">
        <v>130</v>
      </c>
      <c r="AI21" s="22"/>
      <c r="AO21" s="67">
        <f ca="1">SUMIF(Tabela5[],AP21,Tabela5[Questões])</f>
        <v>0</v>
      </c>
      <c r="AP21" s="39">
        <f>Edital!C31</f>
        <v>0</v>
      </c>
      <c r="AQ21" s="66"/>
    </row>
    <row r="22" spans="2:43">
      <c r="B22" s="39">
        <f>Edital!C31</f>
        <v>0</v>
      </c>
      <c r="C22" s="35">
        <f>IFERROR(SUMPRODUCT((MONTH(Tabela2[Data])=$C$5)*(Tabela2[Matéria]=B22)*Tabela2[Horas]),"")</f>
        <v>0</v>
      </c>
      <c r="D22" s="35">
        <f>IFERROR(SUMPRODUCT((MONTH(Tabela2[Data])=$D$5)*(Tabela2[Matéria]=B22)*Tabela2[Horas]),"")</f>
        <v>0</v>
      </c>
      <c r="E22" s="35">
        <f>IFERROR(SUMPRODUCT((MONTH(Tabela2[Data])=$E$5)*(Tabela2[Matéria]=B22)*Tabela2[Horas]),"")</f>
        <v>0</v>
      </c>
      <c r="F22" s="35">
        <f>IFERROR(SUMPRODUCT((MONTH(Tabela2[Data])=$F$5)*(Tabela2[Matéria]=B22)*Tabela2[Horas]),"")</f>
        <v>0</v>
      </c>
      <c r="G22" s="35">
        <f>IFERROR(SUMPRODUCT((MONTH(Tabela2[Data])=$G$5)*(Tabela2[Matéria]=B22)*Tabela2[Horas]),"")</f>
        <v>0</v>
      </c>
      <c r="H22" s="35">
        <f>IFERROR(SUMPRODUCT((MONTH(Tabela2[Data])=$H$5)*(Tabela2[Matéria]=B22)*Tabela2[Horas]),"")</f>
        <v>0</v>
      </c>
      <c r="I22" s="35">
        <f>IFERROR(SUMPRODUCT((MONTH(Tabela2[Data])=$I$5)*(Tabela2[Matéria]=B22)*Tabela2[Horas]),"")</f>
        <v>0</v>
      </c>
      <c r="J22" s="35">
        <f>IFERROR(SUMPRODUCT((MONTH(Tabela2[Data])=$J$5)*(Tabela2[Matéria]=B22)*Tabela2[Horas]),"")</f>
        <v>0</v>
      </c>
      <c r="K22" s="35">
        <f>IFERROR(SUMPRODUCT((MONTH(Tabela2[Data])=$K$5)*(Tabela2[Matéria]=B22)*Tabela2[Horas]),"")</f>
        <v>0</v>
      </c>
      <c r="L22" s="35">
        <f>IFERROR(SUMPRODUCT((MONTH(Tabela2[Data])=$L$5)*(Tabela2[Matéria]=B22)*Tabela2[Horas]),"")</f>
        <v>0</v>
      </c>
      <c r="M22" s="35">
        <f>IFERROR(SUMPRODUCT((MONTH(Tabela2[Data])=$M$5)*(Tabela2[Matéria]=B22)*Tabela2[Horas]),"")</f>
        <v>0</v>
      </c>
      <c r="N22" s="35">
        <f>IFERROR(SUMPRODUCT((MONTH(Tabela2[Data])=$N$5)*(Tabela2[Matéria]=B22)*Tabela2[Horas]),"")</f>
        <v>0</v>
      </c>
      <c r="O22" s="36"/>
      <c r="AF22" s="27" t="str">
        <f>Simulados!D5</f>
        <v>SIMULADO 1</v>
      </c>
      <c r="AG22" s="60" t="str">
        <f>Simulados!F7</f>
        <v>VUNESP</v>
      </c>
      <c r="AH22" s="60" t="str">
        <f>Simulados!F9</f>
        <v/>
      </c>
      <c r="AI22" s="60" t="str">
        <f>AF22&amp;" - "&amp;AG22</f>
        <v>SIMULADO 1 - VUNESP</v>
      </c>
      <c r="AO22" s="67">
        <f ca="1">SUMIF(Tabela5[],AP22,Tabela5[Questões])</f>
        <v>0</v>
      </c>
      <c r="AP22" s="39">
        <f>Edital!C32</f>
        <v>0</v>
      </c>
      <c r="AQ22" s="66"/>
    </row>
    <row r="23" spans="2:43">
      <c r="B23" s="39">
        <f>Edital!C32</f>
        <v>0</v>
      </c>
      <c r="C23" s="35">
        <f>IFERROR(SUMPRODUCT((MONTH(Tabela2[Data])=$C$5)*(Tabela2[Matéria]=B23)*Tabela2[Horas]),"")</f>
        <v>0</v>
      </c>
      <c r="D23" s="35">
        <f>IFERROR(SUMPRODUCT((MONTH(Tabela2[Data])=$D$5)*(Tabela2[Matéria]=B23)*Tabela2[Horas]),"")</f>
        <v>0</v>
      </c>
      <c r="E23" s="35">
        <f>IFERROR(SUMPRODUCT((MONTH(Tabela2[Data])=$E$5)*(Tabela2[Matéria]=B23)*Tabela2[Horas]),"")</f>
        <v>0</v>
      </c>
      <c r="F23" s="35">
        <f>IFERROR(SUMPRODUCT((MONTH(Tabela2[Data])=$F$5)*(Tabela2[Matéria]=B23)*Tabela2[Horas]),"")</f>
        <v>0</v>
      </c>
      <c r="G23" s="35">
        <f>IFERROR(SUMPRODUCT((MONTH(Tabela2[Data])=$G$5)*(Tabela2[Matéria]=B23)*Tabela2[Horas]),"")</f>
        <v>0</v>
      </c>
      <c r="H23" s="35">
        <f>IFERROR(SUMPRODUCT((MONTH(Tabela2[Data])=$H$5)*(Tabela2[Matéria]=B23)*Tabela2[Horas]),"")</f>
        <v>0</v>
      </c>
      <c r="I23" s="35">
        <f>IFERROR(SUMPRODUCT((MONTH(Tabela2[Data])=$I$5)*(Tabela2[Matéria]=B23)*Tabela2[Horas]),"")</f>
        <v>0</v>
      </c>
      <c r="J23" s="35">
        <f>IFERROR(SUMPRODUCT((MONTH(Tabela2[Data])=$J$5)*(Tabela2[Matéria]=B23)*Tabela2[Horas]),"")</f>
        <v>0</v>
      </c>
      <c r="K23" s="35">
        <f>IFERROR(SUMPRODUCT((MONTH(Tabela2[Data])=$K$5)*(Tabela2[Matéria]=B23)*Tabela2[Horas]),"")</f>
        <v>0</v>
      </c>
      <c r="L23" s="35">
        <f>IFERROR(SUMPRODUCT((MONTH(Tabela2[Data])=$L$5)*(Tabela2[Matéria]=B23)*Tabela2[Horas]),"")</f>
        <v>0</v>
      </c>
      <c r="M23" s="35">
        <f>IFERROR(SUMPRODUCT((MONTH(Tabela2[Data])=$M$5)*(Tabela2[Matéria]=B23)*Tabela2[Horas]),"")</f>
        <v>0</v>
      </c>
      <c r="N23" s="35">
        <f>IFERROR(SUMPRODUCT((MONTH(Tabela2[Data])=$N$5)*(Tabela2[Matéria]=B23)*Tabela2[Horas]),"")</f>
        <v>0</v>
      </c>
      <c r="O23" s="36"/>
      <c r="AF23" s="27" t="str">
        <f>Simulados!J5</f>
        <v>SIMULADO 2</v>
      </c>
      <c r="AG23" s="60">
        <f>Simulados!L7</f>
        <v>0</v>
      </c>
      <c r="AH23" s="60" t="str">
        <f>Simulados!L9</f>
        <v/>
      </c>
      <c r="AI23" s="60" t="str">
        <f t="shared" ref="AI23:AI41" si="8">AF23&amp;" - "&amp;AG23</f>
        <v>SIMULADO 2 - 0</v>
      </c>
      <c r="AO23" s="67">
        <f ca="1">SUMIF(Tabela5[],AP23,Tabela5[Questões])</f>
        <v>0</v>
      </c>
      <c r="AP23" s="39">
        <f>Edital!C33</f>
        <v>0</v>
      </c>
      <c r="AQ23" s="66"/>
    </row>
    <row r="24" spans="2:43">
      <c r="B24" s="39">
        <f>Edital!C33</f>
        <v>0</v>
      </c>
      <c r="C24" s="35">
        <f>IFERROR(SUMPRODUCT((MONTH(Tabela2[Data])=$C$5)*(Tabela2[Matéria]=B24)*Tabela2[Horas]),"")</f>
        <v>0</v>
      </c>
      <c r="D24" s="35">
        <f>IFERROR(SUMPRODUCT((MONTH(Tabela2[Data])=$D$5)*(Tabela2[Matéria]=B24)*Tabela2[Horas]),"")</f>
        <v>0</v>
      </c>
      <c r="E24" s="35">
        <f>IFERROR(SUMPRODUCT((MONTH(Tabela2[Data])=$E$5)*(Tabela2[Matéria]=B24)*Tabela2[Horas]),"")</f>
        <v>0</v>
      </c>
      <c r="F24" s="35">
        <f>IFERROR(SUMPRODUCT((MONTH(Tabela2[Data])=$F$5)*(Tabela2[Matéria]=B24)*Tabela2[Horas]),"")</f>
        <v>0</v>
      </c>
      <c r="G24" s="35">
        <f>IFERROR(SUMPRODUCT((MONTH(Tabela2[Data])=$G$5)*(Tabela2[Matéria]=B24)*Tabela2[Horas]),"")</f>
        <v>0</v>
      </c>
      <c r="H24" s="35">
        <f>IFERROR(SUMPRODUCT((MONTH(Tabela2[Data])=$H$5)*(Tabela2[Matéria]=B24)*Tabela2[Horas]),"")</f>
        <v>0</v>
      </c>
      <c r="I24" s="35">
        <f>IFERROR(SUMPRODUCT((MONTH(Tabela2[Data])=$I$5)*(Tabela2[Matéria]=B24)*Tabela2[Horas]),"")</f>
        <v>0</v>
      </c>
      <c r="J24" s="35">
        <f>IFERROR(SUMPRODUCT((MONTH(Tabela2[Data])=$J$5)*(Tabela2[Matéria]=B24)*Tabela2[Horas]),"")</f>
        <v>0</v>
      </c>
      <c r="K24" s="35">
        <f>IFERROR(SUMPRODUCT((MONTH(Tabela2[Data])=$K$5)*(Tabela2[Matéria]=B24)*Tabela2[Horas]),"")</f>
        <v>0</v>
      </c>
      <c r="L24" s="35">
        <f>IFERROR(SUMPRODUCT((MONTH(Tabela2[Data])=$L$5)*(Tabela2[Matéria]=B24)*Tabela2[Horas]),"")</f>
        <v>0</v>
      </c>
      <c r="M24" s="35">
        <f>IFERROR(SUMPRODUCT((MONTH(Tabela2[Data])=$M$5)*(Tabela2[Matéria]=B24)*Tabela2[Horas]),"")</f>
        <v>0</v>
      </c>
      <c r="N24" s="35">
        <f>IFERROR(SUMPRODUCT((MONTH(Tabela2[Data])=$N$5)*(Tabela2[Matéria]=B24)*Tabela2[Horas]),"")</f>
        <v>0</v>
      </c>
      <c r="O24" s="36"/>
      <c r="AF24" s="27" t="str">
        <f>Simulados!P5</f>
        <v>SIMULADO 3</v>
      </c>
      <c r="AG24" s="60">
        <f>Simulados!R7</f>
        <v>0</v>
      </c>
      <c r="AH24" s="60" t="str">
        <f>Simulados!R9</f>
        <v/>
      </c>
      <c r="AI24" s="60" t="str">
        <f t="shared" si="8"/>
        <v>SIMULADO 3 - 0</v>
      </c>
      <c r="AO24" s="67">
        <f ca="1">SUMIF(Tabela5[],AP24,Tabela5[Questões])</f>
        <v>0</v>
      </c>
      <c r="AP24" s="39">
        <f>Edital!C34</f>
        <v>0</v>
      </c>
      <c r="AQ24" s="66"/>
    </row>
    <row r="25" spans="2:43">
      <c r="B25" s="39">
        <f>Edital!C34</f>
        <v>0</v>
      </c>
      <c r="C25" s="35">
        <f>IFERROR(SUMPRODUCT((MONTH(Tabela2[Data])=$C$5)*(Tabela2[Matéria]=B25)*Tabela2[Horas]),"")</f>
        <v>0</v>
      </c>
      <c r="D25" s="35">
        <f>IFERROR(SUMPRODUCT((MONTH(Tabela2[Data])=$D$5)*(Tabela2[Matéria]=B25)*Tabela2[Horas]),"")</f>
        <v>0</v>
      </c>
      <c r="E25" s="35">
        <f>IFERROR(SUMPRODUCT((MONTH(Tabela2[Data])=$E$5)*(Tabela2[Matéria]=B25)*Tabela2[Horas]),"")</f>
        <v>0</v>
      </c>
      <c r="F25" s="35">
        <f>IFERROR(SUMPRODUCT((MONTH(Tabela2[Data])=$F$5)*(Tabela2[Matéria]=B25)*Tabela2[Horas]),"")</f>
        <v>0</v>
      </c>
      <c r="G25" s="35">
        <f>IFERROR(SUMPRODUCT((MONTH(Tabela2[Data])=$G$5)*(Tabela2[Matéria]=B25)*Tabela2[Horas]),"")</f>
        <v>0</v>
      </c>
      <c r="H25" s="35">
        <f>IFERROR(SUMPRODUCT((MONTH(Tabela2[Data])=$H$5)*(Tabela2[Matéria]=B25)*Tabela2[Horas]),"")</f>
        <v>0</v>
      </c>
      <c r="I25" s="35">
        <f>IFERROR(SUMPRODUCT((MONTH(Tabela2[Data])=$I$5)*(Tabela2[Matéria]=B25)*Tabela2[Horas]),"")</f>
        <v>0</v>
      </c>
      <c r="J25" s="35">
        <f>IFERROR(SUMPRODUCT((MONTH(Tabela2[Data])=$J$5)*(Tabela2[Matéria]=B25)*Tabela2[Horas]),"")</f>
        <v>0</v>
      </c>
      <c r="K25" s="35">
        <f>IFERROR(SUMPRODUCT((MONTH(Tabela2[Data])=$K$5)*(Tabela2[Matéria]=B25)*Tabela2[Horas]),"")</f>
        <v>0</v>
      </c>
      <c r="L25" s="35">
        <f>IFERROR(SUMPRODUCT((MONTH(Tabela2[Data])=$L$5)*(Tabela2[Matéria]=B25)*Tabela2[Horas]),"")</f>
        <v>0</v>
      </c>
      <c r="M25" s="35">
        <f>IFERROR(SUMPRODUCT((MONTH(Tabela2[Data])=$M$5)*(Tabela2[Matéria]=B25)*Tabela2[Horas]),"")</f>
        <v>0</v>
      </c>
      <c r="N25" s="35">
        <f>IFERROR(SUMPRODUCT((MONTH(Tabela2[Data])=$N$5)*(Tabela2[Matéria]=B25)*Tabela2[Horas]),"")</f>
        <v>0</v>
      </c>
      <c r="O25" s="36"/>
      <c r="AF25" s="27" t="str">
        <f>Simulados!V5</f>
        <v>SIMULADO 4</v>
      </c>
      <c r="AG25" s="60">
        <f>Simulados!X7</f>
        <v>0</v>
      </c>
      <c r="AH25" s="60" t="str">
        <f>Simulados!X9</f>
        <v/>
      </c>
      <c r="AI25" s="60" t="str">
        <f t="shared" si="8"/>
        <v>SIMULADO 4 - 0</v>
      </c>
    </row>
    <row r="26" spans="2:43">
      <c r="B26" s="37">
        <f>IFERROR(SUM(C26:N26),"")</f>
        <v>0</v>
      </c>
      <c r="C26" s="37">
        <f>IFERROR(SUM(C6:C25),"")</f>
        <v>0</v>
      </c>
      <c r="D26" s="37">
        <f t="shared" ref="D26:N26" si="9">IFERROR(SUM(D6:D25),"")</f>
        <v>0</v>
      </c>
      <c r="E26" s="37">
        <f t="shared" si="9"/>
        <v>0</v>
      </c>
      <c r="F26" s="37">
        <f t="shared" si="9"/>
        <v>0</v>
      </c>
      <c r="G26" s="37">
        <f t="shared" si="9"/>
        <v>0</v>
      </c>
      <c r="H26" s="37">
        <f t="shared" si="9"/>
        <v>0</v>
      </c>
      <c r="I26" s="37">
        <f t="shared" si="9"/>
        <v>0</v>
      </c>
      <c r="J26" s="37">
        <f t="shared" si="9"/>
        <v>0</v>
      </c>
      <c r="K26" s="37">
        <f t="shared" si="9"/>
        <v>0</v>
      </c>
      <c r="L26" s="37">
        <f t="shared" si="9"/>
        <v>0</v>
      </c>
      <c r="M26" s="37">
        <f t="shared" si="9"/>
        <v>0</v>
      </c>
      <c r="N26" s="37">
        <f t="shared" si="9"/>
        <v>0</v>
      </c>
      <c r="O26" s="38"/>
      <c r="AF26" s="27" t="str">
        <f>Simulados!AB5</f>
        <v>SIMULADO 5</v>
      </c>
      <c r="AG26" s="60">
        <f>Simulados!AD7</f>
        <v>0</v>
      </c>
      <c r="AH26" s="60" t="str">
        <f>Simulados!AD9</f>
        <v/>
      </c>
      <c r="AI26" s="60" t="str">
        <f t="shared" si="8"/>
        <v>SIMULADO 5 - 0</v>
      </c>
    </row>
    <row r="27" spans="2:43">
      <c r="AF27" s="27" t="str">
        <f>Simulados!AH5</f>
        <v>SIMULADO 6</v>
      </c>
      <c r="AG27" s="60">
        <f>Simulados!AJ7</f>
        <v>0</v>
      </c>
      <c r="AH27" s="60" t="str">
        <f>Simulados!AJ9</f>
        <v/>
      </c>
      <c r="AI27" s="60" t="str">
        <f t="shared" si="8"/>
        <v>SIMULADO 6 - 0</v>
      </c>
    </row>
    <row r="28" spans="2:43">
      <c r="B28" s="20" t="s">
        <v>210</v>
      </c>
      <c r="AF28" s="27" t="str">
        <f>Simulados!AN5</f>
        <v>SIMULADO 7</v>
      </c>
      <c r="AG28" s="60">
        <f>Simulados!AP7</f>
        <v>0</v>
      </c>
      <c r="AH28" s="60" t="str">
        <f>Simulados!AP9</f>
        <v/>
      </c>
      <c r="AI28" s="60" t="str">
        <f t="shared" si="8"/>
        <v>SIMULADO 7 - 0</v>
      </c>
    </row>
    <row r="29" spans="2:43">
      <c r="B29" s="22" t="s">
        <v>93</v>
      </c>
      <c r="C29" s="24">
        <v>1</v>
      </c>
      <c r="D29" s="24">
        <v>2</v>
      </c>
      <c r="E29" s="24">
        <v>3</v>
      </c>
      <c r="F29" s="24">
        <v>4</v>
      </c>
      <c r="G29" s="24">
        <v>5</v>
      </c>
      <c r="H29" s="24">
        <v>6</v>
      </c>
      <c r="I29" s="24">
        <v>7</v>
      </c>
      <c r="J29" s="24">
        <v>8</v>
      </c>
      <c r="K29" s="24">
        <v>9</v>
      </c>
      <c r="L29" s="24">
        <v>10</v>
      </c>
      <c r="M29" s="24">
        <v>11</v>
      </c>
      <c r="N29" s="24">
        <v>12</v>
      </c>
      <c r="O29" s="22" t="s">
        <v>94</v>
      </c>
      <c r="AF29" s="27" t="str">
        <f>Simulados!AT5</f>
        <v>SIMULADO 8</v>
      </c>
      <c r="AG29" s="60">
        <f>Simulados!AV7</f>
        <v>0</v>
      </c>
      <c r="AH29" s="60" t="str">
        <f>Simulados!AV9</f>
        <v/>
      </c>
      <c r="AI29" s="60" t="str">
        <f t="shared" si="8"/>
        <v>SIMULADO 8 - 0</v>
      </c>
    </row>
    <row r="30" spans="2:43">
      <c r="AF30" s="27" t="str">
        <f>Simulados!AZ5</f>
        <v>SIMULADO 9</v>
      </c>
      <c r="AG30" s="60">
        <f>Simulados!BB7</f>
        <v>0</v>
      </c>
      <c r="AH30" s="60" t="str">
        <f>Simulados!BB9</f>
        <v/>
      </c>
      <c r="AI30" s="60" t="str">
        <f t="shared" si="8"/>
        <v>SIMULADO 9 - 0</v>
      </c>
    </row>
    <row r="31" spans="2:43">
      <c r="AF31" s="27" t="str">
        <f>Simulados!BF5</f>
        <v>SIMULADO 10</v>
      </c>
      <c r="AG31" s="60">
        <f>Simulados!BH7</f>
        <v>0</v>
      </c>
      <c r="AH31" s="60" t="str">
        <f>Simulados!BH9</f>
        <v/>
      </c>
      <c r="AI31" s="60" t="str">
        <f t="shared" si="8"/>
        <v>SIMULADO 10 - 0</v>
      </c>
    </row>
    <row r="32" spans="2:43">
      <c r="AF32" s="27" t="str">
        <f>Simulados!BL5</f>
        <v>SIMULADO 11</v>
      </c>
      <c r="AG32" s="60">
        <f>Simulados!BN7</f>
        <v>0</v>
      </c>
      <c r="AH32" s="60" t="str">
        <f>Simulados!BN9</f>
        <v/>
      </c>
      <c r="AI32" s="60" t="str">
        <f t="shared" si="8"/>
        <v>SIMULADO 11 - 0</v>
      </c>
    </row>
    <row r="33" spans="32:35">
      <c r="AF33" s="27" t="str">
        <f>Simulados!BR5</f>
        <v>SIMULADO 12</v>
      </c>
      <c r="AG33" s="60">
        <f>Simulados!BT7</f>
        <v>0</v>
      </c>
      <c r="AH33" s="60" t="str">
        <f>Simulados!BT9</f>
        <v/>
      </c>
      <c r="AI33" s="60" t="str">
        <f t="shared" si="8"/>
        <v>SIMULADO 12 - 0</v>
      </c>
    </row>
    <row r="34" spans="32:35">
      <c r="AF34" s="27" t="str">
        <f>Simulados!BX5</f>
        <v>SIMULADO 13</v>
      </c>
      <c r="AG34" s="60">
        <f>Simulados!BZ7</f>
        <v>0</v>
      </c>
      <c r="AH34" s="60" t="str">
        <f>Simulados!BZ9</f>
        <v/>
      </c>
      <c r="AI34" s="60" t="str">
        <f t="shared" si="8"/>
        <v>SIMULADO 13 - 0</v>
      </c>
    </row>
    <row r="35" spans="32:35">
      <c r="AF35" s="27" t="str">
        <f>Simulados!CD5</f>
        <v>SIMULADO 14</v>
      </c>
      <c r="AG35" s="60">
        <f>Simulados!CF7</f>
        <v>0</v>
      </c>
      <c r="AH35" s="60" t="str">
        <f>Simulados!CF9</f>
        <v/>
      </c>
      <c r="AI35" s="60" t="str">
        <f t="shared" si="8"/>
        <v>SIMULADO 14 - 0</v>
      </c>
    </row>
    <row r="36" spans="32:35">
      <c r="AF36" s="27" t="str">
        <f>Simulados!CJ5</f>
        <v>SIMULADO 15</v>
      </c>
      <c r="AG36" s="60">
        <f>Simulados!CL7</f>
        <v>0</v>
      </c>
      <c r="AH36" s="60" t="str">
        <f>Simulados!CL9</f>
        <v/>
      </c>
      <c r="AI36" s="60" t="str">
        <f t="shared" si="8"/>
        <v>SIMULADO 15 - 0</v>
      </c>
    </row>
    <row r="37" spans="32:35">
      <c r="AF37" s="27" t="str">
        <f>Simulados!CP5</f>
        <v>SIMULADO 16</v>
      </c>
      <c r="AG37" s="60">
        <f>Simulados!CR7</f>
        <v>0</v>
      </c>
      <c r="AH37" s="60" t="str">
        <f>Simulados!CR9</f>
        <v/>
      </c>
      <c r="AI37" s="60" t="str">
        <f t="shared" si="8"/>
        <v>SIMULADO 16 - 0</v>
      </c>
    </row>
    <row r="38" spans="32:35">
      <c r="AF38" s="27" t="str">
        <f>Simulados!CV5</f>
        <v>SIMULADO 17</v>
      </c>
      <c r="AG38" s="60">
        <f>Simulados!CX7</f>
        <v>0</v>
      </c>
      <c r="AH38" s="60" t="str">
        <f>Simulados!CX9</f>
        <v/>
      </c>
      <c r="AI38" s="60" t="str">
        <f t="shared" si="8"/>
        <v>SIMULADO 17 - 0</v>
      </c>
    </row>
    <row r="39" spans="32:35">
      <c r="AF39" s="27" t="str">
        <f>Simulados!DB5</f>
        <v>SIMULADO 18</v>
      </c>
      <c r="AG39" s="60">
        <f>Simulados!DD7</f>
        <v>0</v>
      </c>
      <c r="AH39" s="60" t="str">
        <f>Simulados!DD9</f>
        <v/>
      </c>
      <c r="AI39" s="60" t="str">
        <f t="shared" si="8"/>
        <v>SIMULADO 18 - 0</v>
      </c>
    </row>
    <row r="40" spans="32:35">
      <c r="AF40" s="27" t="str">
        <f>Simulados!DH5</f>
        <v>SIMULADO 19</v>
      </c>
      <c r="AG40" s="60">
        <f>Simulados!DJ7</f>
        <v>0</v>
      </c>
      <c r="AH40" s="60" t="str">
        <f>Simulados!DJ9</f>
        <v/>
      </c>
      <c r="AI40" s="60" t="str">
        <f t="shared" si="8"/>
        <v>SIMULADO 19 - 0</v>
      </c>
    </row>
    <row r="41" spans="32:35">
      <c r="AF41" s="27" t="str">
        <f>Simulados!DN5</f>
        <v>SIMULADO 20</v>
      </c>
      <c r="AG41" s="60">
        <f>Simulados!DP7</f>
        <v>0</v>
      </c>
      <c r="AH41" s="60" t="str">
        <f>Simulados!DP9</f>
        <v/>
      </c>
      <c r="AI41" s="60" t="str">
        <f t="shared" si="8"/>
        <v>SIMULADO 20 - 0</v>
      </c>
    </row>
  </sheetData>
  <mergeCells count="1">
    <mergeCell ref="AZ4:BA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7E88B-014B-4ECD-BD59-9FF4A2DC5748}">
  <sheetPr codeName="Planilha4"/>
  <dimension ref="A1:AW50"/>
  <sheetViews>
    <sheetView showGridLines="0" showRowColHeaders="0" tabSelected="1" zoomScaleNormal="100" workbookViewId="0">
      <selection activeCell="AB9" sqref="AB9"/>
    </sheetView>
  </sheetViews>
  <sheetFormatPr defaultRowHeight="15"/>
  <cols>
    <col min="1" max="1" width="1.42578125" style="1" customWidth="1"/>
    <col min="2" max="3" width="9.140625" style="1"/>
    <col min="4" max="4" width="10.7109375" style="1" bestFit="1" customWidth="1"/>
    <col min="5" max="5" width="6.5703125" style="1" customWidth="1"/>
    <col min="6" max="8" width="9.140625" style="1"/>
    <col min="9" max="9" width="2.85546875" style="1" customWidth="1"/>
    <col min="10" max="12" width="9.140625" style="1"/>
    <col min="13" max="13" width="6.5703125" style="1" customWidth="1"/>
    <col min="14" max="16" width="9.140625" style="1"/>
    <col min="17" max="22" width="0.140625" style="1" customWidth="1"/>
    <col min="23" max="16384" width="9.140625" style="1"/>
  </cols>
  <sheetData>
    <row r="1" spans="1:49" s="355" customFormat="1" ht="23.25" customHeight="1">
      <c r="B1" s="356"/>
    </row>
    <row r="2" spans="1:49" s="88" customFormat="1" ht="24.75" customHeight="1">
      <c r="B2" s="89"/>
    </row>
    <row r="3" spans="1:49" s="91" customFormat="1" ht="25.5" customHeight="1">
      <c r="A3" s="90"/>
      <c r="B3" s="396" t="str">
        <f ca="1">"Faltam "&amp;E49&amp;" dias ("&amp;E50&amp;" semanas)"&amp;" para o concurso"</f>
        <v>Faltam 54 dias (7 semanas) para o concurso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</row>
    <row r="4" spans="1:49" s="373" customFormat="1" ht="11.25" customHeight="1"/>
    <row r="5" spans="1:49" s="373" customFormat="1" ht="22.5" customHeight="1">
      <c r="Q5" s="379"/>
      <c r="R5" s="375" t="s">
        <v>159</v>
      </c>
      <c r="S5" s="375" t="s">
        <v>106</v>
      </c>
      <c r="T5" s="375" t="s">
        <v>107</v>
      </c>
      <c r="U5" s="397"/>
    </row>
    <row r="6" spans="1:49" s="373" customFormat="1" ht="15.75" customHeight="1">
      <c r="B6" s="378"/>
      <c r="C6" s="378"/>
      <c r="Q6" s="379"/>
      <c r="R6" s="375">
        <f ca="1">MONTH(NOW())</f>
        <v>12</v>
      </c>
      <c r="S6" s="374">
        <f ca="1">VLOOKUP(R6,Dados!W6:Y17,2,FALSE)</f>
        <v>5.833333333333333</v>
      </c>
      <c r="T6" s="374">
        <f ca="1">VLOOKUP(R6,Dados!W6:Y17,3,FALSE)</f>
        <v>0</v>
      </c>
      <c r="U6" s="397"/>
    </row>
    <row r="7" spans="1:49" s="373" customFormat="1" ht="18.75" customHeight="1">
      <c r="B7" s="378"/>
      <c r="C7" s="378"/>
      <c r="D7" s="378"/>
      <c r="F7" s="378"/>
      <c r="Q7" s="379"/>
      <c r="R7" s="397" t="str">
        <f ca="1">UPPER(TEXT(R6,"MMMM"))</f>
        <v>JANEIRO</v>
      </c>
      <c r="S7" s="398">
        <f ca="1">S6</f>
        <v>5.833333333333333</v>
      </c>
      <c r="T7" s="398">
        <f ca="1">T6</f>
        <v>0</v>
      </c>
      <c r="U7" s="399">
        <f ca="1">T7/S7</f>
        <v>0</v>
      </c>
    </row>
    <row r="8" spans="1:49" s="373" customFormat="1" ht="5.25" customHeight="1">
      <c r="Q8" s="379"/>
      <c r="R8" s="375"/>
      <c r="S8" s="375"/>
      <c r="T8" s="375"/>
      <c r="U8" s="397"/>
    </row>
    <row r="9" spans="1:49" s="373" customFormat="1" ht="18.75" customHeight="1">
      <c r="B9" s="400" t="s">
        <v>221</v>
      </c>
      <c r="C9" s="401"/>
      <c r="D9" s="401"/>
      <c r="E9" s="401"/>
      <c r="F9" s="401"/>
      <c r="G9" s="401"/>
      <c r="H9" s="401"/>
      <c r="J9" s="402" t="s">
        <v>221</v>
      </c>
      <c r="K9" s="402"/>
      <c r="L9" s="402"/>
      <c r="M9" s="402"/>
      <c r="N9" s="402"/>
      <c r="O9" s="402"/>
      <c r="P9" s="402"/>
      <c r="Q9" s="403" t="str">
        <f ca="1">IF(S9=1,"Dom",IF(S9=2,"Seg",IF(S9=3,"Ter",IF(S9=4,"Qua",IF(S9=5,"Qui",IF(S9=6,"Sex",IF(S9=7,"Sáb")))))))</f>
        <v>Qua</v>
      </c>
      <c r="R9" s="404" t="str">
        <f t="shared" ref="R9:R13" ca="1" si="0">IF(S9=1,"Domingo",IF(S9=2,"Segunda",IF(S9=3,"Terça",IF(S9=4,"Quarta",IF(S9=5,"Quinta",IF(S9=6,"Sexta",IF(S9=7,"Sábado")))))))</f>
        <v>Quarta</v>
      </c>
      <c r="S9" s="375">
        <f t="shared" ref="S9:S14" ca="1" si="1">WEEKDAY(T9)</f>
        <v>4</v>
      </c>
      <c r="T9" s="405">
        <f t="shared" ref="T9:T14" ca="1" si="2">T10-1</f>
        <v>43439</v>
      </c>
      <c r="U9" s="374">
        <f ca="1">IFERROR(SUMIFS(Tabela2[Horas],Tabela2[Data],"="&amp;T9),"")</f>
        <v>0</v>
      </c>
    </row>
    <row r="10" spans="1:49" s="373" customFormat="1" ht="17.25" customHeight="1">
      <c r="B10" s="503" t="s">
        <v>250</v>
      </c>
      <c r="C10" s="503"/>
      <c r="D10" s="503"/>
      <c r="E10" s="503"/>
      <c r="F10" s="503"/>
      <c r="G10" s="503"/>
      <c r="H10" s="503"/>
      <c r="J10" s="502"/>
      <c r="K10" s="502"/>
      <c r="L10" s="502"/>
      <c r="M10" s="502"/>
      <c r="N10" s="502"/>
      <c r="O10" s="502"/>
      <c r="P10" s="502"/>
      <c r="Q10" s="403" t="str">
        <f t="shared" ref="Q10:Q14" ca="1" si="3">IF(S10=1,"Dom",IF(S10=2,"Seg",IF(S10=3,"Ter",IF(S10=4,"Qua",IF(S10=5,"Qui",IF(S10=6,"Sex",IF(S10=7,"Sáb")))))))</f>
        <v>Qui</v>
      </c>
      <c r="R10" s="404" t="str">
        <f t="shared" ca="1" si="0"/>
        <v>Quinta</v>
      </c>
      <c r="S10" s="375">
        <f t="shared" ca="1" si="1"/>
        <v>5</v>
      </c>
      <c r="T10" s="405">
        <f t="shared" ca="1" si="2"/>
        <v>43440</v>
      </c>
      <c r="U10" s="374">
        <f ca="1">IFERROR(SUMIFS(Tabela2[Horas],Tabela2[Data],"="&amp;T10),"")</f>
        <v>0</v>
      </c>
    </row>
    <row r="11" spans="1:49" s="373" customFormat="1" ht="17.25" customHeight="1">
      <c r="B11" s="502"/>
      <c r="C11" s="502"/>
      <c r="D11" s="502"/>
      <c r="E11" s="502"/>
      <c r="F11" s="502"/>
      <c r="G11" s="502"/>
      <c r="H11" s="502"/>
      <c r="J11" s="502"/>
      <c r="K11" s="502"/>
      <c r="L11" s="502"/>
      <c r="M11" s="502"/>
      <c r="N11" s="502"/>
      <c r="O11" s="502"/>
      <c r="P11" s="502"/>
      <c r="Q11" s="403" t="str">
        <f t="shared" ca="1" si="3"/>
        <v>Sex</v>
      </c>
      <c r="R11" s="404" t="str">
        <f t="shared" ca="1" si="0"/>
        <v>Sexta</v>
      </c>
      <c r="S11" s="375">
        <f t="shared" ca="1" si="1"/>
        <v>6</v>
      </c>
      <c r="T11" s="405">
        <f t="shared" ca="1" si="2"/>
        <v>43441</v>
      </c>
      <c r="U11" s="374">
        <f ca="1">IFERROR(SUMIFS(Tabela2[Horas],Tabela2[Data],"="&amp;T11),"")</f>
        <v>0</v>
      </c>
    </row>
    <row r="12" spans="1:49" s="373" customFormat="1" ht="17.25" customHeight="1">
      <c r="B12" s="502"/>
      <c r="C12" s="502"/>
      <c r="D12" s="502"/>
      <c r="E12" s="502"/>
      <c r="F12" s="502"/>
      <c r="G12" s="502"/>
      <c r="H12" s="502"/>
      <c r="J12" s="502"/>
      <c r="K12" s="502"/>
      <c r="L12" s="502"/>
      <c r="M12" s="502"/>
      <c r="N12" s="502"/>
      <c r="O12" s="502"/>
      <c r="P12" s="502"/>
      <c r="Q12" s="403" t="str">
        <f t="shared" ca="1" si="3"/>
        <v>Sáb</v>
      </c>
      <c r="R12" s="404" t="str">
        <f t="shared" ca="1" si="0"/>
        <v>Sábado</v>
      </c>
      <c r="S12" s="375">
        <f t="shared" ca="1" si="1"/>
        <v>7</v>
      </c>
      <c r="T12" s="405">
        <f t="shared" ca="1" si="2"/>
        <v>43442</v>
      </c>
      <c r="U12" s="374">
        <f ca="1">IFERROR(SUMIFS(Tabela2[Horas],Tabela2[Data],"="&amp;T12),"")</f>
        <v>0</v>
      </c>
    </row>
    <row r="13" spans="1:49" s="373" customFormat="1" ht="17.25" customHeight="1">
      <c r="B13" s="502"/>
      <c r="C13" s="502"/>
      <c r="D13" s="502"/>
      <c r="E13" s="502"/>
      <c r="F13" s="502"/>
      <c r="G13" s="502"/>
      <c r="H13" s="502"/>
      <c r="J13" s="502"/>
      <c r="K13" s="502"/>
      <c r="L13" s="502"/>
      <c r="M13" s="502"/>
      <c r="N13" s="502"/>
      <c r="O13" s="502"/>
      <c r="P13" s="502"/>
      <c r="Q13" s="403" t="str">
        <f t="shared" ca="1" si="3"/>
        <v>Dom</v>
      </c>
      <c r="R13" s="404" t="str">
        <f t="shared" ca="1" si="0"/>
        <v>Domingo</v>
      </c>
      <c r="S13" s="375">
        <f t="shared" ca="1" si="1"/>
        <v>1</v>
      </c>
      <c r="T13" s="405">
        <f t="shared" ca="1" si="2"/>
        <v>43443</v>
      </c>
      <c r="U13" s="374">
        <f ca="1">IFERROR(SUMIFS(Tabela2[Horas],Tabela2[Data],"="&amp;T13),"")</f>
        <v>0</v>
      </c>
    </row>
    <row r="14" spans="1:49" s="373" customFormat="1" ht="17.25" customHeight="1">
      <c r="B14" s="502"/>
      <c r="C14" s="502"/>
      <c r="D14" s="502"/>
      <c r="E14" s="502"/>
      <c r="F14" s="502"/>
      <c r="G14" s="502"/>
      <c r="H14" s="502"/>
      <c r="J14" s="502"/>
      <c r="K14" s="502"/>
      <c r="L14" s="502"/>
      <c r="M14" s="502"/>
      <c r="N14" s="502"/>
      <c r="O14" s="502"/>
      <c r="P14" s="502"/>
      <c r="Q14" s="403" t="str">
        <f t="shared" ca="1" si="3"/>
        <v>Seg</v>
      </c>
      <c r="R14" s="404" t="str">
        <f ca="1">IF(S14=1,"Domingo",IF(S14=2,"Segunda",IF(S14=3,"Terça",IF(S14=4,"Quarta",IF(S14=5,"Quinta",IF(S14=6,"Sexta",IF(S14=7,"Sábado")))))))</f>
        <v>Segunda</v>
      </c>
      <c r="S14" s="375">
        <f t="shared" ca="1" si="1"/>
        <v>2</v>
      </c>
      <c r="T14" s="405">
        <f t="shared" ca="1" si="2"/>
        <v>43444</v>
      </c>
      <c r="U14" s="374">
        <f ca="1">IFERROR(SUMIFS(Tabela2[Horas],Tabela2[Data],"="&amp;T14),"")</f>
        <v>0</v>
      </c>
    </row>
    <row r="15" spans="1:49" s="373" customFormat="1" ht="17.25" customHeight="1">
      <c r="B15" s="502"/>
      <c r="C15" s="502"/>
      <c r="D15" s="502"/>
      <c r="E15" s="502"/>
      <c r="F15" s="502"/>
      <c r="G15" s="502"/>
      <c r="H15" s="502"/>
      <c r="J15" s="502"/>
      <c r="K15" s="502"/>
      <c r="L15" s="502"/>
      <c r="M15" s="502"/>
      <c r="N15" s="502"/>
      <c r="O15" s="502"/>
      <c r="P15" s="502"/>
      <c r="Q15" s="403" t="str">
        <f ca="1">IF(S15=1,"Dom (Hoje)",IF(S15=2,"Seg (Hoje)",IF(S15=3,"Ter (Hoje)",IF(S15=4,"Qua (Hoje)",IF(S15=5,"Qui (Hoje)",IF(S15=6,"Sex (Hoje)",IF(S15=7,"Sáb (Hoje)")))))))</f>
        <v>Ter (Hoje)</v>
      </c>
      <c r="R15" s="404" t="str">
        <f ca="1">IF(S15=1,"Domingo (Hoje)",IF(S15=2,"Segunda (Hoje)",IF(S15=3,"Terça (Hoje)",IF(S15=4,"Quarta (Hoje)",IF(S15=5,"Quinta (Hoje)",IF(S15=6,"Sexta (Hoje)",IF(S15=7,"Sábado (Hoje)")))))))</f>
        <v>Terça (Hoje)</v>
      </c>
      <c r="S15" s="375">
        <f ca="1">WEEKDAY(T15)</f>
        <v>3</v>
      </c>
      <c r="T15" s="405">
        <f ca="1">TODAY()</f>
        <v>43445</v>
      </c>
      <c r="U15" s="374">
        <f ca="1">IFERROR(SUMIFS(Tabela2[Horas],Tabela2[Data],"="&amp;T15),"")</f>
        <v>0</v>
      </c>
    </row>
    <row r="16" spans="1:49" s="373" customFormat="1" ht="17.25" customHeight="1">
      <c r="B16" s="502"/>
      <c r="C16" s="502"/>
      <c r="D16" s="502"/>
      <c r="E16" s="502"/>
      <c r="F16" s="502"/>
      <c r="G16" s="502"/>
      <c r="H16" s="502"/>
      <c r="J16" s="502"/>
      <c r="K16" s="502"/>
      <c r="L16" s="502"/>
      <c r="M16" s="502"/>
      <c r="N16" s="502"/>
      <c r="O16" s="502"/>
      <c r="P16" s="502"/>
    </row>
    <row r="17" spans="2:16" s="373" customFormat="1" ht="17.25" customHeight="1">
      <c r="B17" s="502"/>
      <c r="C17" s="502"/>
      <c r="D17" s="502"/>
      <c r="E17" s="502"/>
      <c r="F17" s="502"/>
      <c r="G17" s="502"/>
      <c r="H17" s="502"/>
      <c r="J17" s="502"/>
      <c r="K17" s="502"/>
      <c r="L17" s="502"/>
      <c r="M17" s="502"/>
      <c r="N17" s="502"/>
      <c r="O17" s="502"/>
      <c r="P17" s="502"/>
    </row>
    <row r="18" spans="2:16" s="373" customFormat="1" ht="17.25" customHeight="1">
      <c r="B18" s="502"/>
      <c r="C18" s="502"/>
      <c r="D18" s="502"/>
      <c r="E18" s="502"/>
      <c r="F18" s="502"/>
      <c r="G18" s="502"/>
      <c r="H18" s="502"/>
      <c r="J18" s="502"/>
      <c r="K18" s="502"/>
      <c r="L18" s="502"/>
      <c r="M18" s="502"/>
      <c r="N18" s="502"/>
      <c r="O18" s="502"/>
      <c r="P18" s="502"/>
    </row>
    <row r="19" spans="2:16" s="373" customFormat="1" ht="17.25" customHeight="1">
      <c r="B19" s="502"/>
      <c r="C19" s="502"/>
      <c r="D19" s="502"/>
      <c r="E19" s="502"/>
      <c r="F19" s="502"/>
      <c r="G19" s="502"/>
      <c r="H19" s="502"/>
      <c r="J19" s="502"/>
      <c r="K19" s="502"/>
      <c r="L19" s="502"/>
      <c r="M19" s="502"/>
      <c r="N19" s="502"/>
      <c r="O19" s="502"/>
      <c r="P19" s="502"/>
    </row>
    <row r="20" spans="2:16" s="373" customFormat="1" ht="17.25" customHeight="1">
      <c r="B20" s="502"/>
      <c r="C20" s="502"/>
      <c r="D20" s="502"/>
      <c r="E20" s="502"/>
      <c r="F20" s="502"/>
      <c r="G20" s="502"/>
      <c r="H20" s="502"/>
      <c r="J20" s="502"/>
      <c r="K20" s="502"/>
      <c r="L20" s="502"/>
      <c r="M20" s="502"/>
      <c r="N20" s="502"/>
      <c r="O20" s="502"/>
      <c r="P20" s="502"/>
    </row>
    <row r="21" spans="2:16" s="373" customFormat="1"/>
    <row r="22" spans="2:16" s="373" customFormat="1"/>
    <row r="23" spans="2:16" s="373" customFormat="1"/>
    <row r="24" spans="2:16" s="373" customFormat="1"/>
    <row r="25" spans="2:16" s="373" customFormat="1"/>
    <row r="26" spans="2:16" s="380" customFormat="1"/>
    <row r="27" spans="2:16" s="380" customFormat="1"/>
    <row r="28" spans="2:16" s="380" customFormat="1"/>
    <row r="29" spans="2:16" s="380" customFormat="1"/>
    <row r="30" spans="2:16" s="380" customFormat="1"/>
    <row r="31" spans="2:16" s="380" customFormat="1"/>
    <row r="32" spans="2:16" s="380" customFormat="1"/>
    <row r="33" spans="2:5" s="380" customFormat="1"/>
    <row r="34" spans="2:5" s="380" customFormat="1"/>
    <row r="35" spans="2:5" s="380" customFormat="1"/>
    <row r="36" spans="2:5" s="380" customFormat="1"/>
    <row r="37" spans="2:5" s="380" customFormat="1"/>
    <row r="38" spans="2:5" s="380" customFormat="1"/>
    <row r="39" spans="2:5" s="380" customFormat="1"/>
    <row r="40" spans="2:5" s="380" customFormat="1"/>
    <row r="41" spans="2:5" s="380" customFormat="1"/>
    <row r="42" spans="2:5" s="380" customFormat="1"/>
    <row r="43" spans="2:5" s="380" customFormat="1"/>
    <row r="44" spans="2:5" s="380" customFormat="1"/>
    <row r="45" spans="2:5" s="380" customFormat="1"/>
    <row r="46" spans="2:5" s="380" customFormat="1">
      <c r="B46" s="379" t="s">
        <v>123</v>
      </c>
      <c r="C46" s="379"/>
      <c r="D46" s="406">
        <f>Edital!I7</f>
        <v>43440</v>
      </c>
      <c r="E46" s="379"/>
    </row>
    <row r="47" spans="2:5" s="55" customFormat="1">
      <c r="B47" s="178" t="s">
        <v>124</v>
      </c>
      <c r="C47" s="178"/>
      <c r="D47" s="354">
        <f ca="1">TODAY()</f>
        <v>43445</v>
      </c>
      <c r="E47" s="178"/>
    </row>
    <row r="48" spans="2:5" s="55" customFormat="1">
      <c r="B48" s="178" t="s">
        <v>125</v>
      </c>
      <c r="C48" s="178"/>
      <c r="D48" s="354">
        <f>Edital!I9</f>
        <v>43499</v>
      </c>
      <c r="E48" s="178"/>
    </row>
    <row r="49" spans="2:5" s="55" customFormat="1">
      <c r="B49" s="178"/>
      <c r="C49" s="178"/>
      <c r="D49" s="178">
        <f ca="1">IF(D47&gt;D46,D48-D47,D48-D46)</f>
        <v>54</v>
      </c>
      <c r="E49" s="178">
        <f ca="1">IF(D49&lt;0,"x",D49)</f>
        <v>54</v>
      </c>
    </row>
    <row r="50" spans="2:5">
      <c r="B50" s="178"/>
      <c r="C50" s="178"/>
      <c r="D50" s="178">
        <f ca="1">INT((D49/7))</f>
        <v>7</v>
      </c>
      <c r="E50" s="178">
        <f ca="1">IF(D50&lt;0,"x",D50)</f>
        <v>7</v>
      </c>
    </row>
  </sheetData>
  <sheetProtection algorithmName="SHA-512" hashValue="8n8yVwDVGoLIqAK/c8Ood0ooR0DL6Vm2sysJD5NSEnae1Sc42KA3+dUdxDxXyJ0yaSCND0NMvp4DgNGm8eiP5w==" saltValue="XXXmnoVgDE+2PQwW+ZwzRw==" spinCount="100000" sheet="1" objects="1" scenarios="1"/>
  <mergeCells count="22">
    <mergeCell ref="B15:H15"/>
    <mergeCell ref="B10:H10"/>
    <mergeCell ref="B11:H11"/>
    <mergeCell ref="B12:H12"/>
    <mergeCell ref="B13:H13"/>
    <mergeCell ref="B14:H14"/>
    <mergeCell ref="J10:P10"/>
    <mergeCell ref="J11:P11"/>
    <mergeCell ref="J12:P12"/>
    <mergeCell ref="J13:P13"/>
    <mergeCell ref="J14:P14"/>
    <mergeCell ref="J20:P20"/>
    <mergeCell ref="B16:H16"/>
    <mergeCell ref="B17:H17"/>
    <mergeCell ref="B18:H18"/>
    <mergeCell ref="B19:H19"/>
    <mergeCell ref="B20:H20"/>
    <mergeCell ref="J15:P15"/>
    <mergeCell ref="J16:P16"/>
    <mergeCell ref="J17:P17"/>
    <mergeCell ref="J18:P18"/>
    <mergeCell ref="J19:P1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A923A-897B-4EB8-A04A-660EA5790629}">
  <sheetPr codeName="Planilha42">
    <pageSetUpPr fitToPage="1"/>
  </sheetPr>
  <dimension ref="A1:Z293"/>
  <sheetViews>
    <sheetView showGridLines="0" showRowColHeaders="0" zoomScaleNormal="100" zoomScaleSheetLayoutView="85" workbookViewId="0">
      <pane ySplit="9" topLeftCell="A10" activePane="bottomLeft" state="frozen"/>
      <selection pane="bottomLeft" activeCell="O13" sqref="O13"/>
    </sheetView>
  </sheetViews>
  <sheetFormatPr defaultColWidth="0" defaultRowHeight="15" zeroHeight="1"/>
  <cols>
    <col min="1" max="1" width="1.42578125" style="1" customWidth="1"/>
    <col min="2" max="2" width="2.85546875" style="233" customWidth="1"/>
    <col min="3" max="3" width="48.28515625" style="198" customWidth="1"/>
    <col min="4" max="4" width="0.7109375" style="148" customWidth="1"/>
    <col min="5" max="5" width="8.5703125" style="148" customWidth="1"/>
    <col min="6" max="6" width="0.7109375" style="1" customWidth="1"/>
    <col min="7" max="13" width="9.140625" style="1" customWidth="1"/>
    <col min="14" max="14" width="0.7109375" style="1" customWidth="1"/>
    <col min="15" max="15" width="10.28515625" style="148" customWidth="1"/>
    <col min="16" max="16" width="0.140625" style="1" customWidth="1"/>
    <col min="17" max="26" width="9.140625" style="1" customWidth="1"/>
    <col min="27" max="16384" width="9.140625" style="1" hidden="1"/>
  </cols>
  <sheetData>
    <row r="1" spans="1:16" s="61" customFormat="1"/>
    <row r="2" spans="1:16" ht="1.5" customHeight="1">
      <c r="B2" s="1"/>
      <c r="C2" s="1"/>
      <c r="D2" s="1"/>
      <c r="E2" s="1"/>
      <c r="O2" s="1"/>
    </row>
    <row r="3" spans="1:16" ht="4.5" hidden="1" customHeight="1">
      <c r="B3" s="5"/>
      <c r="C3" s="1"/>
      <c r="D3" s="1"/>
      <c r="E3" s="1"/>
      <c r="O3" s="1"/>
    </row>
    <row r="4" spans="1:16" ht="15.75" customHeight="1">
      <c r="B4" s="5"/>
      <c r="C4" s="1"/>
      <c r="D4" s="1"/>
      <c r="E4" s="1"/>
      <c r="K4" s="164" t="s">
        <v>206</v>
      </c>
      <c r="L4" s="164" t="s">
        <v>207</v>
      </c>
      <c r="M4" s="164" t="s">
        <v>208</v>
      </c>
      <c r="N4" s="178"/>
      <c r="O4" s="178"/>
    </row>
    <row r="5" spans="1:16" ht="15.75" customHeight="1">
      <c r="B5" s="5"/>
      <c r="C5" s="1"/>
      <c r="D5" s="1"/>
      <c r="E5" s="1"/>
      <c r="K5" s="164">
        <f>COUNTA(O10:O259)</f>
        <v>2</v>
      </c>
      <c r="L5" s="164">
        <f>COUNTIF(O10:O259,"Sim")</f>
        <v>1</v>
      </c>
      <c r="M5" s="164">
        <f>K5-L5</f>
        <v>1</v>
      </c>
      <c r="N5" s="178"/>
      <c r="O5" s="339">
        <f>L5/K5</f>
        <v>0.5</v>
      </c>
    </row>
    <row r="6" spans="1:16" ht="15.75" customHeight="1">
      <c r="B6" s="5"/>
      <c r="C6" s="1"/>
      <c r="D6" s="1"/>
      <c r="E6" s="1"/>
      <c r="O6" s="1"/>
    </row>
    <row r="7" spans="1:16" ht="18.75" customHeight="1">
      <c r="B7" s="591" t="str">
        <f>Edital!C15</f>
        <v>LÍNGUA PORTUGUESA</v>
      </c>
      <c r="C7" s="592"/>
      <c r="D7" s="1"/>
      <c r="E7" s="232" t="s">
        <v>203</v>
      </c>
      <c r="G7" s="593" t="s">
        <v>88</v>
      </c>
      <c r="H7" s="593"/>
      <c r="I7" s="593"/>
      <c r="J7" s="593"/>
      <c r="K7" s="593"/>
      <c r="L7" s="593"/>
      <c r="M7" s="594"/>
      <c r="O7" s="261" t="s">
        <v>203</v>
      </c>
      <c r="P7" s="340">
        <f ca="1">COUNTIF($P$10:$P$259,"&lt;&gt;0")</f>
        <v>0</v>
      </c>
    </row>
    <row r="8" spans="1:16" ht="3" customHeight="1">
      <c r="B8" s="201"/>
      <c r="C8" s="201"/>
      <c r="D8" s="1"/>
      <c r="E8" s="1"/>
      <c r="O8" s="1"/>
      <c r="P8" s="178"/>
    </row>
    <row r="9" spans="1:16" ht="22.5" customHeight="1">
      <c r="A9" s="5"/>
      <c r="B9" s="595" t="s">
        <v>206</v>
      </c>
      <c r="C9" s="596"/>
      <c r="D9" s="188"/>
      <c r="E9" s="187" t="s">
        <v>202</v>
      </c>
      <c r="G9" s="341">
        <v>1</v>
      </c>
      <c r="H9" s="342">
        <v>7</v>
      </c>
      <c r="I9" s="343">
        <v>15</v>
      </c>
      <c r="J9" s="341">
        <v>30</v>
      </c>
      <c r="K9" s="341">
        <v>60</v>
      </c>
      <c r="L9" s="341">
        <v>90</v>
      </c>
      <c r="M9" s="341">
        <v>140</v>
      </c>
      <c r="O9" s="187" t="s">
        <v>205</v>
      </c>
      <c r="P9" s="178"/>
    </row>
    <row r="10" spans="1:16">
      <c r="A10" s="5"/>
      <c r="B10" s="189" t="s">
        <v>251</v>
      </c>
      <c r="C10" s="190"/>
      <c r="D10" s="194"/>
      <c r="E10" s="195"/>
      <c r="G10" s="387" t="str">
        <f t="shared" ref="G10:G73" si="0">IF($E10="","",$E10+$G$9)</f>
        <v/>
      </c>
      <c r="H10" s="388" t="str">
        <f t="shared" ref="H10:H73" si="1">IF($E10="","",$E10+$H$9)</f>
        <v/>
      </c>
      <c r="I10" s="388" t="str">
        <f t="shared" ref="I10:I73" si="2">IF($E10="","",$E10+$I$9)</f>
        <v/>
      </c>
      <c r="J10" s="388" t="str">
        <f t="shared" ref="J10:J73" si="3">IF($E10="","",$E10+$J$9)</f>
        <v/>
      </c>
      <c r="K10" s="388" t="str">
        <f t="shared" ref="K10:K73" si="4">IF($E10="","",$E10+$K$9)</f>
        <v/>
      </c>
      <c r="L10" s="388" t="str">
        <f t="shared" ref="L10:L73" si="5">IF($E10="","",$E10+$L$9)</f>
        <v/>
      </c>
      <c r="M10" s="389" t="str">
        <f t="shared" ref="M10:M73" si="6">IF($E10="","",$E10+$M$9)</f>
        <v/>
      </c>
      <c r="N10" s="192"/>
      <c r="O10" s="200"/>
      <c r="P10" s="164">
        <f ca="1">IFERROR(IF(G10=TODAY(),"1",IF(H10=TODAY(),"1",IF(I10=TODAY(),"1",IF(J10=TODAY(),"1",IF(K10=TODAY(),"1",IF(L10=TODAY(),"1",IF(M10=TODAY(),"1",))))))),"")</f>
        <v>0</v>
      </c>
    </row>
    <row r="11" spans="1:16">
      <c r="A11" s="156"/>
      <c r="B11" s="234"/>
      <c r="C11" s="191" t="s">
        <v>252</v>
      </c>
      <c r="D11" s="194"/>
      <c r="E11" s="196">
        <v>43449</v>
      </c>
      <c r="G11" s="390">
        <f t="shared" si="0"/>
        <v>43450</v>
      </c>
      <c r="H11" s="391">
        <f t="shared" si="1"/>
        <v>43456</v>
      </c>
      <c r="I11" s="391">
        <f t="shared" si="2"/>
        <v>43464</v>
      </c>
      <c r="J11" s="391">
        <f t="shared" si="3"/>
        <v>43479</v>
      </c>
      <c r="K11" s="391">
        <f t="shared" si="4"/>
        <v>43509</v>
      </c>
      <c r="L11" s="391">
        <f t="shared" si="5"/>
        <v>43539</v>
      </c>
      <c r="M11" s="392">
        <f t="shared" si="6"/>
        <v>43589</v>
      </c>
      <c r="N11" s="192"/>
      <c r="O11" s="197" t="s">
        <v>220</v>
      </c>
      <c r="P11" s="164">
        <f ca="1">IFERROR(IF(G11=TODAY(),"1",IF(H11=TODAY(),"1",IF(I11=TODAY(),"1",IF(J11=TODAY(),"1",IF(K11=TODAY(),"1",IF(L11=TODAY(),"1",IF(M11=TODAY(),"1",))))))),"")</f>
        <v>0</v>
      </c>
    </row>
    <row r="12" spans="1:16">
      <c r="A12" s="156"/>
      <c r="B12" s="234"/>
      <c r="C12" s="191" t="s">
        <v>253</v>
      </c>
      <c r="D12" s="194"/>
      <c r="E12" s="196">
        <v>43450</v>
      </c>
      <c r="G12" s="390">
        <f t="shared" si="0"/>
        <v>43451</v>
      </c>
      <c r="H12" s="391">
        <f t="shared" si="1"/>
        <v>43457</v>
      </c>
      <c r="I12" s="391">
        <f t="shared" si="2"/>
        <v>43465</v>
      </c>
      <c r="J12" s="391">
        <f t="shared" si="3"/>
        <v>43480</v>
      </c>
      <c r="K12" s="391">
        <f t="shared" si="4"/>
        <v>43510</v>
      </c>
      <c r="L12" s="391">
        <f t="shared" si="5"/>
        <v>43540</v>
      </c>
      <c r="M12" s="392">
        <f t="shared" si="6"/>
        <v>43590</v>
      </c>
      <c r="N12" s="192"/>
      <c r="O12" s="197" t="s">
        <v>219</v>
      </c>
      <c r="P12" s="164">
        <f t="shared" ref="P12:P75" ca="1" si="7">IFERROR(IF(G12=TODAY(),"1",IF(H12=TODAY(),"1",IF(I12=TODAY(),"1",IF(J12=TODAY(),"1",IF(K12=TODAY(),"1",IF(L12=TODAY(),"1",IF(M12=TODAY(),"1",))))))),"")</f>
        <v>0</v>
      </c>
    </row>
    <row r="13" spans="1:16">
      <c r="A13" s="156"/>
      <c r="B13" s="493"/>
      <c r="C13" s="494"/>
      <c r="D13" s="495"/>
      <c r="E13" s="496"/>
      <c r="F13" s="497"/>
      <c r="G13" s="487" t="str">
        <f t="shared" si="0"/>
        <v/>
      </c>
      <c r="H13" s="488" t="str">
        <f t="shared" si="1"/>
        <v/>
      </c>
      <c r="I13" s="488" t="str">
        <f t="shared" si="2"/>
        <v/>
      </c>
      <c r="J13" s="488" t="str">
        <f t="shared" si="3"/>
        <v/>
      </c>
      <c r="K13" s="488" t="str">
        <f t="shared" si="4"/>
        <v/>
      </c>
      <c r="L13" s="488" t="str">
        <f t="shared" si="5"/>
        <v/>
      </c>
      <c r="M13" s="489" t="str">
        <f t="shared" si="6"/>
        <v/>
      </c>
      <c r="N13" s="498"/>
      <c r="O13" s="489"/>
      <c r="P13" s="164">
        <f t="shared" ca="1" si="7"/>
        <v>0</v>
      </c>
    </row>
    <row r="14" spans="1:16">
      <c r="A14" s="156"/>
      <c r="B14" s="493"/>
      <c r="C14" s="494"/>
      <c r="D14" s="495"/>
      <c r="E14" s="496"/>
      <c r="F14" s="497"/>
      <c r="G14" s="487" t="str">
        <f t="shared" si="0"/>
        <v/>
      </c>
      <c r="H14" s="488" t="str">
        <f t="shared" si="1"/>
        <v/>
      </c>
      <c r="I14" s="488" t="str">
        <f t="shared" si="2"/>
        <v/>
      </c>
      <c r="J14" s="488" t="str">
        <f t="shared" si="3"/>
        <v/>
      </c>
      <c r="K14" s="488" t="str">
        <f t="shared" si="4"/>
        <v/>
      </c>
      <c r="L14" s="488" t="str">
        <f t="shared" si="5"/>
        <v/>
      </c>
      <c r="M14" s="489" t="str">
        <f t="shared" si="6"/>
        <v/>
      </c>
      <c r="N14" s="498"/>
      <c r="O14" s="489"/>
      <c r="P14" s="164">
        <f t="shared" ca="1" si="7"/>
        <v>0</v>
      </c>
    </row>
    <row r="15" spans="1:16">
      <c r="A15" s="156"/>
      <c r="B15" s="493"/>
      <c r="C15" s="494"/>
      <c r="D15" s="495"/>
      <c r="E15" s="496"/>
      <c r="F15" s="497"/>
      <c r="G15" s="487" t="str">
        <f t="shared" si="0"/>
        <v/>
      </c>
      <c r="H15" s="488" t="str">
        <f t="shared" si="1"/>
        <v/>
      </c>
      <c r="I15" s="488" t="str">
        <f t="shared" si="2"/>
        <v/>
      </c>
      <c r="J15" s="488" t="str">
        <f t="shared" si="3"/>
        <v/>
      </c>
      <c r="K15" s="488" t="str">
        <f t="shared" si="4"/>
        <v/>
      </c>
      <c r="L15" s="488" t="str">
        <f t="shared" si="5"/>
        <v/>
      </c>
      <c r="M15" s="489" t="str">
        <f t="shared" si="6"/>
        <v/>
      </c>
      <c r="N15" s="498"/>
      <c r="O15" s="489"/>
      <c r="P15" s="164">
        <f t="shared" ca="1" si="7"/>
        <v>0</v>
      </c>
    </row>
    <row r="16" spans="1:16">
      <c r="A16" s="156"/>
      <c r="B16" s="493"/>
      <c r="C16" s="494"/>
      <c r="D16" s="495"/>
      <c r="E16" s="496"/>
      <c r="F16" s="497"/>
      <c r="G16" s="487" t="str">
        <f t="shared" si="0"/>
        <v/>
      </c>
      <c r="H16" s="488" t="str">
        <f t="shared" si="1"/>
        <v/>
      </c>
      <c r="I16" s="488" t="str">
        <f t="shared" si="2"/>
        <v/>
      </c>
      <c r="J16" s="488" t="str">
        <f t="shared" si="3"/>
        <v/>
      </c>
      <c r="K16" s="488" t="str">
        <f t="shared" si="4"/>
        <v/>
      </c>
      <c r="L16" s="488" t="str">
        <f t="shared" si="5"/>
        <v/>
      </c>
      <c r="M16" s="489" t="str">
        <f t="shared" si="6"/>
        <v/>
      </c>
      <c r="N16" s="498"/>
      <c r="O16" s="489"/>
      <c r="P16" s="164">
        <f t="shared" ca="1" si="7"/>
        <v>0</v>
      </c>
    </row>
    <row r="17" spans="1:16">
      <c r="A17" s="156"/>
      <c r="B17" s="493"/>
      <c r="C17" s="494"/>
      <c r="D17" s="495"/>
      <c r="E17" s="496"/>
      <c r="F17" s="497"/>
      <c r="G17" s="487" t="str">
        <f t="shared" si="0"/>
        <v/>
      </c>
      <c r="H17" s="488" t="str">
        <f t="shared" si="1"/>
        <v/>
      </c>
      <c r="I17" s="488" t="str">
        <f t="shared" si="2"/>
        <v/>
      </c>
      <c r="J17" s="488" t="str">
        <f t="shared" si="3"/>
        <v/>
      </c>
      <c r="K17" s="488" t="str">
        <f t="shared" si="4"/>
        <v/>
      </c>
      <c r="L17" s="488" t="str">
        <f t="shared" si="5"/>
        <v/>
      </c>
      <c r="M17" s="489" t="str">
        <f t="shared" si="6"/>
        <v/>
      </c>
      <c r="N17" s="498"/>
      <c r="O17" s="489"/>
      <c r="P17" s="164">
        <f t="shared" ca="1" si="7"/>
        <v>0</v>
      </c>
    </row>
    <row r="18" spans="1:16">
      <c r="A18" s="156"/>
      <c r="B18" s="493"/>
      <c r="C18" s="494"/>
      <c r="D18" s="495"/>
      <c r="E18" s="496"/>
      <c r="F18" s="497"/>
      <c r="G18" s="487" t="str">
        <f t="shared" si="0"/>
        <v/>
      </c>
      <c r="H18" s="488" t="str">
        <f t="shared" si="1"/>
        <v/>
      </c>
      <c r="I18" s="488" t="str">
        <f t="shared" si="2"/>
        <v/>
      </c>
      <c r="J18" s="488" t="str">
        <f t="shared" si="3"/>
        <v/>
      </c>
      <c r="K18" s="488" t="str">
        <f t="shared" si="4"/>
        <v/>
      </c>
      <c r="L18" s="488" t="str">
        <f t="shared" si="5"/>
        <v/>
      </c>
      <c r="M18" s="489" t="str">
        <f t="shared" si="6"/>
        <v/>
      </c>
      <c r="N18" s="498"/>
      <c r="O18" s="489"/>
      <c r="P18" s="164">
        <f t="shared" ca="1" si="7"/>
        <v>0</v>
      </c>
    </row>
    <row r="19" spans="1:16">
      <c r="A19" s="156"/>
      <c r="B19" s="493"/>
      <c r="C19" s="494"/>
      <c r="D19" s="495"/>
      <c r="E19" s="496"/>
      <c r="F19" s="497"/>
      <c r="G19" s="487" t="str">
        <f t="shared" si="0"/>
        <v/>
      </c>
      <c r="H19" s="488" t="str">
        <f t="shared" si="1"/>
        <v/>
      </c>
      <c r="I19" s="488" t="str">
        <f t="shared" si="2"/>
        <v/>
      </c>
      <c r="J19" s="488" t="str">
        <f t="shared" si="3"/>
        <v/>
      </c>
      <c r="K19" s="488" t="str">
        <f t="shared" si="4"/>
        <v/>
      </c>
      <c r="L19" s="488" t="str">
        <f t="shared" si="5"/>
        <v/>
      </c>
      <c r="M19" s="489" t="str">
        <f t="shared" si="6"/>
        <v/>
      </c>
      <c r="N19" s="498"/>
      <c r="O19" s="489"/>
      <c r="P19" s="164">
        <f t="shared" ca="1" si="7"/>
        <v>0</v>
      </c>
    </row>
    <row r="20" spans="1:16">
      <c r="A20" s="156"/>
      <c r="B20" s="493"/>
      <c r="C20" s="494"/>
      <c r="D20" s="495"/>
      <c r="E20" s="496"/>
      <c r="F20" s="497"/>
      <c r="G20" s="487" t="str">
        <f t="shared" si="0"/>
        <v/>
      </c>
      <c r="H20" s="488" t="str">
        <f t="shared" si="1"/>
        <v/>
      </c>
      <c r="I20" s="488" t="str">
        <f t="shared" si="2"/>
        <v/>
      </c>
      <c r="J20" s="488" t="str">
        <f t="shared" si="3"/>
        <v/>
      </c>
      <c r="K20" s="488" t="str">
        <f t="shared" si="4"/>
        <v/>
      </c>
      <c r="L20" s="488" t="str">
        <f t="shared" si="5"/>
        <v/>
      </c>
      <c r="M20" s="489" t="str">
        <f t="shared" si="6"/>
        <v/>
      </c>
      <c r="N20" s="498"/>
      <c r="O20" s="489"/>
      <c r="P20" s="164">
        <f t="shared" ca="1" si="7"/>
        <v>0</v>
      </c>
    </row>
    <row r="21" spans="1:16">
      <c r="A21" s="156"/>
      <c r="B21" s="493"/>
      <c r="C21" s="494"/>
      <c r="D21" s="495"/>
      <c r="E21" s="496"/>
      <c r="F21" s="497"/>
      <c r="G21" s="487" t="str">
        <f t="shared" si="0"/>
        <v/>
      </c>
      <c r="H21" s="488" t="str">
        <f t="shared" si="1"/>
        <v/>
      </c>
      <c r="I21" s="488" t="str">
        <f t="shared" si="2"/>
        <v/>
      </c>
      <c r="J21" s="488" t="str">
        <f t="shared" si="3"/>
        <v/>
      </c>
      <c r="K21" s="488" t="str">
        <f t="shared" si="4"/>
        <v/>
      </c>
      <c r="L21" s="488" t="str">
        <f t="shared" si="5"/>
        <v/>
      </c>
      <c r="M21" s="489" t="str">
        <f t="shared" si="6"/>
        <v/>
      </c>
      <c r="N21" s="498"/>
      <c r="O21" s="489"/>
      <c r="P21" s="164">
        <f t="shared" ca="1" si="7"/>
        <v>0</v>
      </c>
    </row>
    <row r="22" spans="1:16">
      <c r="A22" s="156"/>
      <c r="B22" s="493"/>
      <c r="C22" s="494"/>
      <c r="D22" s="495"/>
      <c r="E22" s="496"/>
      <c r="F22" s="497"/>
      <c r="G22" s="487" t="str">
        <f t="shared" si="0"/>
        <v/>
      </c>
      <c r="H22" s="488" t="str">
        <f t="shared" si="1"/>
        <v/>
      </c>
      <c r="I22" s="488" t="str">
        <f t="shared" si="2"/>
        <v/>
      </c>
      <c r="J22" s="488" t="str">
        <f t="shared" si="3"/>
        <v/>
      </c>
      <c r="K22" s="488" t="str">
        <f t="shared" si="4"/>
        <v/>
      </c>
      <c r="L22" s="488" t="str">
        <f t="shared" si="5"/>
        <v/>
      </c>
      <c r="M22" s="489" t="str">
        <f t="shared" si="6"/>
        <v/>
      </c>
      <c r="N22" s="498"/>
      <c r="O22" s="489"/>
      <c r="P22" s="164">
        <f t="shared" ca="1" si="7"/>
        <v>0</v>
      </c>
    </row>
    <row r="23" spans="1:16">
      <c r="A23" s="156"/>
      <c r="B23" s="493"/>
      <c r="C23" s="494"/>
      <c r="D23" s="495"/>
      <c r="E23" s="496"/>
      <c r="F23" s="497"/>
      <c r="G23" s="487" t="str">
        <f t="shared" si="0"/>
        <v/>
      </c>
      <c r="H23" s="488" t="str">
        <f t="shared" si="1"/>
        <v/>
      </c>
      <c r="I23" s="488" t="str">
        <f t="shared" si="2"/>
        <v/>
      </c>
      <c r="J23" s="488" t="str">
        <f t="shared" si="3"/>
        <v/>
      </c>
      <c r="K23" s="488" t="str">
        <f t="shared" si="4"/>
        <v/>
      </c>
      <c r="L23" s="488" t="str">
        <f t="shared" si="5"/>
        <v/>
      </c>
      <c r="M23" s="489" t="str">
        <f t="shared" si="6"/>
        <v/>
      </c>
      <c r="N23" s="498"/>
      <c r="O23" s="489"/>
      <c r="P23" s="164">
        <f t="shared" ca="1" si="7"/>
        <v>0</v>
      </c>
    </row>
    <row r="24" spans="1:16">
      <c r="A24" s="156"/>
      <c r="B24" s="493"/>
      <c r="C24" s="494"/>
      <c r="D24" s="495"/>
      <c r="E24" s="496"/>
      <c r="F24" s="497"/>
      <c r="G24" s="487" t="str">
        <f t="shared" si="0"/>
        <v/>
      </c>
      <c r="H24" s="488" t="str">
        <f t="shared" si="1"/>
        <v/>
      </c>
      <c r="I24" s="488" t="str">
        <f t="shared" si="2"/>
        <v/>
      </c>
      <c r="J24" s="488" t="str">
        <f t="shared" si="3"/>
        <v/>
      </c>
      <c r="K24" s="488" t="str">
        <f t="shared" si="4"/>
        <v/>
      </c>
      <c r="L24" s="488" t="str">
        <f t="shared" si="5"/>
        <v/>
      </c>
      <c r="M24" s="489" t="str">
        <f t="shared" si="6"/>
        <v/>
      </c>
      <c r="N24" s="498"/>
      <c r="O24" s="489"/>
      <c r="P24" s="164">
        <f t="shared" ca="1" si="7"/>
        <v>0</v>
      </c>
    </row>
    <row r="25" spans="1:16">
      <c r="A25" s="156"/>
      <c r="B25" s="493"/>
      <c r="C25" s="494"/>
      <c r="D25" s="495"/>
      <c r="E25" s="496"/>
      <c r="F25" s="497"/>
      <c r="G25" s="487" t="str">
        <f t="shared" si="0"/>
        <v/>
      </c>
      <c r="H25" s="488" t="str">
        <f t="shared" si="1"/>
        <v/>
      </c>
      <c r="I25" s="488" t="str">
        <f t="shared" si="2"/>
        <v/>
      </c>
      <c r="J25" s="488" t="str">
        <f t="shared" si="3"/>
        <v/>
      </c>
      <c r="K25" s="488" t="str">
        <f t="shared" si="4"/>
        <v/>
      </c>
      <c r="L25" s="488" t="str">
        <f t="shared" si="5"/>
        <v/>
      </c>
      <c r="M25" s="489" t="str">
        <f t="shared" si="6"/>
        <v/>
      </c>
      <c r="N25" s="498"/>
      <c r="O25" s="489"/>
      <c r="P25" s="164">
        <f t="shared" ca="1" si="7"/>
        <v>0</v>
      </c>
    </row>
    <row r="26" spans="1:16">
      <c r="A26" s="156"/>
      <c r="B26" s="493"/>
      <c r="C26" s="494"/>
      <c r="D26" s="495"/>
      <c r="E26" s="496"/>
      <c r="F26" s="497"/>
      <c r="G26" s="487" t="str">
        <f t="shared" si="0"/>
        <v/>
      </c>
      <c r="H26" s="488" t="str">
        <f t="shared" si="1"/>
        <v/>
      </c>
      <c r="I26" s="488" t="str">
        <f t="shared" si="2"/>
        <v/>
      </c>
      <c r="J26" s="488" t="str">
        <f t="shared" si="3"/>
        <v/>
      </c>
      <c r="K26" s="488" t="str">
        <f t="shared" si="4"/>
        <v/>
      </c>
      <c r="L26" s="488" t="str">
        <f t="shared" si="5"/>
        <v/>
      </c>
      <c r="M26" s="489" t="str">
        <f t="shared" si="6"/>
        <v/>
      </c>
      <c r="N26" s="498"/>
      <c r="O26" s="489"/>
      <c r="P26" s="164">
        <f t="shared" ca="1" si="7"/>
        <v>0</v>
      </c>
    </row>
    <row r="27" spans="1:16">
      <c r="A27" s="156"/>
      <c r="B27" s="493"/>
      <c r="C27" s="494"/>
      <c r="D27" s="495"/>
      <c r="E27" s="496"/>
      <c r="F27" s="497"/>
      <c r="G27" s="487" t="str">
        <f t="shared" si="0"/>
        <v/>
      </c>
      <c r="H27" s="488" t="str">
        <f t="shared" si="1"/>
        <v/>
      </c>
      <c r="I27" s="488" t="str">
        <f t="shared" si="2"/>
        <v/>
      </c>
      <c r="J27" s="488" t="str">
        <f t="shared" si="3"/>
        <v/>
      </c>
      <c r="K27" s="488" t="str">
        <f t="shared" si="4"/>
        <v/>
      </c>
      <c r="L27" s="488" t="str">
        <f t="shared" si="5"/>
        <v/>
      </c>
      <c r="M27" s="489" t="str">
        <f t="shared" si="6"/>
        <v/>
      </c>
      <c r="N27" s="498"/>
      <c r="O27" s="489"/>
      <c r="P27" s="164">
        <f t="shared" ca="1" si="7"/>
        <v>0</v>
      </c>
    </row>
    <row r="28" spans="1:16">
      <c r="A28" s="156"/>
      <c r="B28" s="493"/>
      <c r="C28" s="494"/>
      <c r="D28" s="495"/>
      <c r="E28" s="496"/>
      <c r="F28" s="497"/>
      <c r="G28" s="487" t="str">
        <f t="shared" si="0"/>
        <v/>
      </c>
      <c r="H28" s="488" t="str">
        <f t="shared" si="1"/>
        <v/>
      </c>
      <c r="I28" s="488" t="str">
        <f t="shared" si="2"/>
        <v/>
      </c>
      <c r="J28" s="488" t="str">
        <f t="shared" si="3"/>
        <v/>
      </c>
      <c r="K28" s="488" t="str">
        <f t="shared" si="4"/>
        <v/>
      </c>
      <c r="L28" s="488" t="str">
        <f t="shared" si="5"/>
        <v/>
      </c>
      <c r="M28" s="489" t="str">
        <f t="shared" si="6"/>
        <v/>
      </c>
      <c r="N28" s="498"/>
      <c r="O28" s="489"/>
      <c r="P28" s="164">
        <f t="shared" ca="1" si="7"/>
        <v>0</v>
      </c>
    </row>
    <row r="29" spans="1:16">
      <c r="A29" s="156"/>
      <c r="B29" s="493"/>
      <c r="C29" s="494"/>
      <c r="D29" s="495"/>
      <c r="E29" s="496"/>
      <c r="F29" s="497"/>
      <c r="G29" s="487" t="str">
        <f t="shared" si="0"/>
        <v/>
      </c>
      <c r="H29" s="488" t="str">
        <f t="shared" si="1"/>
        <v/>
      </c>
      <c r="I29" s="488" t="str">
        <f t="shared" si="2"/>
        <v/>
      </c>
      <c r="J29" s="488" t="str">
        <f t="shared" si="3"/>
        <v/>
      </c>
      <c r="K29" s="488" t="str">
        <f t="shared" si="4"/>
        <v/>
      </c>
      <c r="L29" s="488" t="str">
        <f t="shared" si="5"/>
        <v/>
      </c>
      <c r="M29" s="489" t="str">
        <f t="shared" si="6"/>
        <v/>
      </c>
      <c r="N29" s="498"/>
      <c r="O29" s="489"/>
      <c r="P29" s="164">
        <f t="shared" ca="1" si="7"/>
        <v>0</v>
      </c>
    </row>
    <row r="30" spans="1:16">
      <c r="A30" s="156"/>
      <c r="B30" s="493"/>
      <c r="C30" s="494"/>
      <c r="D30" s="495"/>
      <c r="E30" s="496"/>
      <c r="F30" s="497"/>
      <c r="G30" s="487" t="str">
        <f t="shared" si="0"/>
        <v/>
      </c>
      <c r="H30" s="488" t="str">
        <f t="shared" si="1"/>
        <v/>
      </c>
      <c r="I30" s="488" t="str">
        <f t="shared" si="2"/>
        <v/>
      </c>
      <c r="J30" s="488" t="str">
        <f t="shared" si="3"/>
        <v/>
      </c>
      <c r="K30" s="488" t="str">
        <f t="shared" si="4"/>
        <v/>
      </c>
      <c r="L30" s="488" t="str">
        <f t="shared" si="5"/>
        <v/>
      </c>
      <c r="M30" s="489" t="str">
        <f t="shared" si="6"/>
        <v/>
      </c>
      <c r="N30" s="498"/>
      <c r="O30" s="489"/>
      <c r="P30" s="164">
        <f t="shared" ca="1" si="7"/>
        <v>0</v>
      </c>
    </row>
    <row r="31" spans="1:16">
      <c r="A31" s="156"/>
      <c r="B31" s="493"/>
      <c r="C31" s="494"/>
      <c r="D31" s="495"/>
      <c r="E31" s="496"/>
      <c r="F31" s="497"/>
      <c r="G31" s="487" t="str">
        <f t="shared" si="0"/>
        <v/>
      </c>
      <c r="H31" s="488" t="str">
        <f t="shared" si="1"/>
        <v/>
      </c>
      <c r="I31" s="488" t="str">
        <f t="shared" si="2"/>
        <v/>
      </c>
      <c r="J31" s="488" t="str">
        <f t="shared" si="3"/>
        <v/>
      </c>
      <c r="K31" s="488" t="str">
        <f t="shared" si="4"/>
        <v/>
      </c>
      <c r="L31" s="488" t="str">
        <f t="shared" si="5"/>
        <v/>
      </c>
      <c r="M31" s="489" t="str">
        <f t="shared" si="6"/>
        <v/>
      </c>
      <c r="N31" s="498"/>
      <c r="O31" s="489"/>
      <c r="P31" s="164">
        <f t="shared" ca="1" si="7"/>
        <v>0</v>
      </c>
    </row>
    <row r="32" spans="1:16">
      <c r="A32" s="156"/>
      <c r="B32" s="493"/>
      <c r="C32" s="494"/>
      <c r="D32" s="495"/>
      <c r="E32" s="496"/>
      <c r="F32" s="497"/>
      <c r="G32" s="487" t="str">
        <f t="shared" si="0"/>
        <v/>
      </c>
      <c r="H32" s="488" t="str">
        <f t="shared" si="1"/>
        <v/>
      </c>
      <c r="I32" s="488" t="str">
        <f t="shared" si="2"/>
        <v/>
      </c>
      <c r="J32" s="488" t="str">
        <f t="shared" si="3"/>
        <v/>
      </c>
      <c r="K32" s="488" t="str">
        <f t="shared" si="4"/>
        <v/>
      </c>
      <c r="L32" s="488" t="str">
        <f t="shared" si="5"/>
        <v/>
      </c>
      <c r="M32" s="489" t="str">
        <f t="shared" si="6"/>
        <v/>
      </c>
      <c r="N32" s="498"/>
      <c r="O32" s="489"/>
      <c r="P32" s="164">
        <f t="shared" ca="1" si="7"/>
        <v>0</v>
      </c>
    </row>
    <row r="33" spans="1:16">
      <c r="A33" s="156"/>
      <c r="B33" s="493"/>
      <c r="C33" s="494"/>
      <c r="D33" s="495"/>
      <c r="E33" s="496"/>
      <c r="F33" s="497"/>
      <c r="G33" s="487" t="str">
        <f t="shared" si="0"/>
        <v/>
      </c>
      <c r="H33" s="488" t="str">
        <f t="shared" si="1"/>
        <v/>
      </c>
      <c r="I33" s="488" t="str">
        <f t="shared" si="2"/>
        <v/>
      </c>
      <c r="J33" s="488" t="str">
        <f t="shared" si="3"/>
        <v/>
      </c>
      <c r="K33" s="488" t="str">
        <f t="shared" si="4"/>
        <v/>
      </c>
      <c r="L33" s="488" t="str">
        <f t="shared" si="5"/>
        <v/>
      </c>
      <c r="M33" s="489" t="str">
        <f t="shared" si="6"/>
        <v/>
      </c>
      <c r="N33" s="498"/>
      <c r="O33" s="489"/>
      <c r="P33" s="164">
        <f t="shared" ca="1" si="7"/>
        <v>0</v>
      </c>
    </row>
    <row r="34" spans="1:16">
      <c r="A34" s="156"/>
      <c r="B34" s="493"/>
      <c r="C34" s="494"/>
      <c r="D34" s="495"/>
      <c r="E34" s="496"/>
      <c r="F34" s="497"/>
      <c r="G34" s="487" t="str">
        <f t="shared" si="0"/>
        <v/>
      </c>
      <c r="H34" s="488" t="str">
        <f t="shared" si="1"/>
        <v/>
      </c>
      <c r="I34" s="488" t="str">
        <f t="shared" si="2"/>
        <v/>
      </c>
      <c r="J34" s="488" t="str">
        <f t="shared" si="3"/>
        <v/>
      </c>
      <c r="K34" s="488" t="str">
        <f t="shared" si="4"/>
        <v/>
      </c>
      <c r="L34" s="488" t="str">
        <f t="shared" si="5"/>
        <v/>
      </c>
      <c r="M34" s="489" t="str">
        <f t="shared" si="6"/>
        <v/>
      </c>
      <c r="N34" s="498"/>
      <c r="O34" s="489"/>
      <c r="P34" s="164">
        <f t="shared" ca="1" si="7"/>
        <v>0</v>
      </c>
    </row>
    <row r="35" spans="1:16">
      <c r="A35" s="156"/>
      <c r="B35" s="493"/>
      <c r="C35" s="494"/>
      <c r="D35" s="495"/>
      <c r="E35" s="496"/>
      <c r="F35" s="497"/>
      <c r="G35" s="487" t="str">
        <f t="shared" si="0"/>
        <v/>
      </c>
      <c r="H35" s="488" t="str">
        <f t="shared" si="1"/>
        <v/>
      </c>
      <c r="I35" s="488" t="str">
        <f t="shared" si="2"/>
        <v/>
      </c>
      <c r="J35" s="488" t="str">
        <f t="shared" si="3"/>
        <v/>
      </c>
      <c r="K35" s="488" t="str">
        <f t="shared" si="4"/>
        <v/>
      </c>
      <c r="L35" s="488" t="str">
        <f t="shared" si="5"/>
        <v/>
      </c>
      <c r="M35" s="489" t="str">
        <f t="shared" si="6"/>
        <v/>
      </c>
      <c r="N35" s="498"/>
      <c r="O35" s="489"/>
      <c r="P35" s="164">
        <f t="shared" ca="1" si="7"/>
        <v>0</v>
      </c>
    </row>
    <row r="36" spans="1:16">
      <c r="A36" s="156"/>
      <c r="B36" s="493"/>
      <c r="C36" s="494"/>
      <c r="D36" s="495"/>
      <c r="E36" s="496"/>
      <c r="F36" s="497"/>
      <c r="G36" s="487" t="str">
        <f t="shared" si="0"/>
        <v/>
      </c>
      <c r="H36" s="488" t="str">
        <f t="shared" si="1"/>
        <v/>
      </c>
      <c r="I36" s="488" t="str">
        <f t="shared" si="2"/>
        <v/>
      </c>
      <c r="J36" s="488" t="str">
        <f t="shared" si="3"/>
        <v/>
      </c>
      <c r="K36" s="488" t="str">
        <f t="shared" si="4"/>
        <v/>
      </c>
      <c r="L36" s="488" t="str">
        <f t="shared" si="5"/>
        <v/>
      </c>
      <c r="M36" s="489" t="str">
        <f t="shared" si="6"/>
        <v/>
      </c>
      <c r="N36" s="498"/>
      <c r="O36" s="489"/>
      <c r="P36" s="164">
        <f t="shared" ca="1" si="7"/>
        <v>0</v>
      </c>
    </row>
    <row r="37" spans="1:16">
      <c r="A37" s="156"/>
      <c r="B37" s="493"/>
      <c r="C37" s="494"/>
      <c r="D37" s="495"/>
      <c r="E37" s="496"/>
      <c r="F37" s="497"/>
      <c r="G37" s="487" t="str">
        <f t="shared" si="0"/>
        <v/>
      </c>
      <c r="H37" s="488" t="str">
        <f t="shared" si="1"/>
        <v/>
      </c>
      <c r="I37" s="488" t="str">
        <f t="shared" si="2"/>
        <v/>
      </c>
      <c r="J37" s="488" t="str">
        <f t="shared" si="3"/>
        <v/>
      </c>
      <c r="K37" s="488" t="str">
        <f t="shared" si="4"/>
        <v/>
      </c>
      <c r="L37" s="488" t="str">
        <f t="shared" si="5"/>
        <v/>
      </c>
      <c r="M37" s="489" t="str">
        <f t="shared" si="6"/>
        <v/>
      </c>
      <c r="N37" s="498"/>
      <c r="O37" s="489"/>
      <c r="P37" s="164">
        <f t="shared" ca="1" si="7"/>
        <v>0</v>
      </c>
    </row>
    <row r="38" spans="1:16">
      <c r="A38" s="156"/>
      <c r="B38" s="493"/>
      <c r="C38" s="494"/>
      <c r="D38" s="495"/>
      <c r="E38" s="496"/>
      <c r="F38" s="497"/>
      <c r="G38" s="487" t="str">
        <f t="shared" si="0"/>
        <v/>
      </c>
      <c r="H38" s="488" t="str">
        <f t="shared" si="1"/>
        <v/>
      </c>
      <c r="I38" s="488" t="str">
        <f t="shared" si="2"/>
        <v/>
      </c>
      <c r="J38" s="488" t="str">
        <f t="shared" si="3"/>
        <v/>
      </c>
      <c r="K38" s="488" t="str">
        <f t="shared" si="4"/>
        <v/>
      </c>
      <c r="L38" s="488" t="str">
        <f t="shared" si="5"/>
        <v/>
      </c>
      <c r="M38" s="489" t="str">
        <f t="shared" si="6"/>
        <v/>
      </c>
      <c r="N38" s="498"/>
      <c r="O38" s="489"/>
      <c r="P38" s="164">
        <f t="shared" ca="1" si="7"/>
        <v>0</v>
      </c>
    </row>
    <row r="39" spans="1:16">
      <c r="A39" s="156"/>
      <c r="B39" s="493"/>
      <c r="C39" s="494"/>
      <c r="D39" s="495"/>
      <c r="E39" s="496"/>
      <c r="F39" s="497"/>
      <c r="G39" s="487" t="str">
        <f t="shared" si="0"/>
        <v/>
      </c>
      <c r="H39" s="488" t="str">
        <f t="shared" si="1"/>
        <v/>
      </c>
      <c r="I39" s="488" t="str">
        <f t="shared" si="2"/>
        <v/>
      </c>
      <c r="J39" s="488" t="str">
        <f t="shared" si="3"/>
        <v/>
      </c>
      <c r="K39" s="488" t="str">
        <f t="shared" si="4"/>
        <v/>
      </c>
      <c r="L39" s="488" t="str">
        <f t="shared" si="5"/>
        <v/>
      </c>
      <c r="M39" s="489" t="str">
        <f t="shared" si="6"/>
        <v/>
      </c>
      <c r="N39" s="498"/>
      <c r="O39" s="489"/>
      <c r="P39" s="164">
        <f t="shared" ca="1" si="7"/>
        <v>0</v>
      </c>
    </row>
    <row r="40" spans="1:16">
      <c r="A40" s="156"/>
      <c r="B40" s="493"/>
      <c r="C40" s="494"/>
      <c r="D40" s="495"/>
      <c r="E40" s="496"/>
      <c r="F40" s="497"/>
      <c r="G40" s="487" t="str">
        <f t="shared" si="0"/>
        <v/>
      </c>
      <c r="H40" s="488" t="str">
        <f t="shared" si="1"/>
        <v/>
      </c>
      <c r="I40" s="488" t="str">
        <f t="shared" si="2"/>
        <v/>
      </c>
      <c r="J40" s="488" t="str">
        <f t="shared" si="3"/>
        <v/>
      </c>
      <c r="K40" s="488" t="str">
        <f t="shared" si="4"/>
        <v/>
      </c>
      <c r="L40" s="488" t="str">
        <f t="shared" si="5"/>
        <v/>
      </c>
      <c r="M40" s="489" t="str">
        <f t="shared" si="6"/>
        <v/>
      </c>
      <c r="N40" s="498"/>
      <c r="O40" s="489"/>
      <c r="P40" s="164">
        <f t="shared" ca="1" si="7"/>
        <v>0</v>
      </c>
    </row>
    <row r="41" spans="1:16">
      <c r="A41" s="156"/>
      <c r="B41" s="493"/>
      <c r="C41" s="494"/>
      <c r="D41" s="495"/>
      <c r="E41" s="496"/>
      <c r="F41" s="497"/>
      <c r="G41" s="487" t="str">
        <f t="shared" si="0"/>
        <v/>
      </c>
      <c r="H41" s="488" t="str">
        <f t="shared" si="1"/>
        <v/>
      </c>
      <c r="I41" s="488" t="str">
        <f t="shared" si="2"/>
        <v/>
      </c>
      <c r="J41" s="488" t="str">
        <f t="shared" si="3"/>
        <v/>
      </c>
      <c r="K41" s="488" t="str">
        <f t="shared" si="4"/>
        <v/>
      </c>
      <c r="L41" s="488" t="str">
        <f t="shared" si="5"/>
        <v/>
      </c>
      <c r="M41" s="489" t="str">
        <f t="shared" si="6"/>
        <v/>
      </c>
      <c r="N41" s="498"/>
      <c r="O41" s="489"/>
      <c r="P41" s="164">
        <f t="shared" ca="1" si="7"/>
        <v>0</v>
      </c>
    </row>
    <row r="42" spans="1:16">
      <c r="A42" s="156"/>
      <c r="B42" s="493"/>
      <c r="C42" s="494"/>
      <c r="D42" s="495"/>
      <c r="E42" s="496"/>
      <c r="F42" s="497"/>
      <c r="G42" s="487" t="str">
        <f t="shared" si="0"/>
        <v/>
      </c>
      <c r="H42" s="488" t="str">
        <f t="shared" si="1"/>
        <v/>
      </c>
      <c r="I42" s="488" t="str">
        <f t="shared" si="2"/>
        <v/>
      </c>
      <c r="J42" s="488" t="str">
        <f t="shared" si="3"/>
        <v/>
      </c>
      <c r="K42" s="488" t="str">
        <f t="shared" si="4"/>
        <v/>
      </c>
      <c r="L42" s="488" t="str">
        <f t="shared" si="5"/>
        <v/>
      </c>
      <c r="M42" s="489" t="str">
        <f t="shared" si="6"/>
        <v/>
      </c>
      <c r="N42" s="498"/>
      <c r="O42" s="489"/>
      <c r="P42" s="164">
        <f t="shared" ca="1" si="7"/>
        <v>0</v>
      </c>
    </row>
    <row r="43" spans="1:16">
      <c r="A43" s="156"/>
      <c r="B43" s="493"/>
      <c r="C43" s="494"/>
      <c r="D43" s="495"/>
      <c r="E43" s="496"/>
      <c r="F43" s="497"/>
      <c r="G43" s="487" t="str">
        <f t="shared" si="0"/>
        <v/>
      </c>
      <c r="H43" s="488" t="str">
        <f t="shared" si="1"/>
        <v/>
      </c>
      <c r="I43" s="488" t="str">
        <f t="shared" si="2"/>
        <v/>
      </c>
      <c r="J43" s="488" t="str">
        <f t="shared" si="3"/>
        <v/>
      </c>
      <c r="K43" s="488" t="str">
        <f t="shared" si="4"/>
        <v/>
      </c>
      <c r="L43" s="488" t="str">
        <f t="shared" si="5"/>
        <v/>
      </c>
      <c r="M43" s="489" t="str">
        <f t="shared" si="6"/>
        <v/>
      </c>
      <c r="N43" s="498"/>
      <c r="O43" s="489"/>
      <c r="P43" s="164">
        <f t="shared" ca="1" si="7"/>
        <v>0</v>
      </c>
    </row>
    <row r="44" spans="1:16">
      <c r="A44" s="156"/>
      <c r="B44" s="493"/>
      <c r="C44" s="494"/>
      <c r="D44" s="495"/>
      <c r="E44" s="496"/>
      <c r="F44" s="497"/>
      <c r="G44" s="487" t="str">
        <f t="shared" si="0"/>
        <v/>
      </c>
      <c r="H44" s="488" t="str">
        <f t="shared" si="1"/>
        <v/>
      </c>
      <c r="I44" s="488" t="str">
        <f t="shared" si="2"/>
        <v/>
      </c>
      <c r="J44" s="488" t="str">
        <f t="shared" si="3"/>
        <v/>
      </c>
      <c r="K44" s="488" t="str">
        <f t="shared" si="4"/>
        <v/>
      </c>
      <c r="L44" s="488" t="str">
        <f t="shared" si="5"/>
        <v/>
      </c>
      <c r="M44" s="489" t="str">
        <f t="shared" si="6"/>
        <v/>
      </c>
      <c r="N44" s="498"/>
      <c r="O44" s="489"/>
      <c r="P44" s="164">
        <f t="shared" ca="1" si="7"/>
        <v>0</v>
      </c>
    </row>
    <row r="45" spans="1:16">
      <c r="A45" s="156"/>
      <c r="B45" s="493"/>
      <c r="C45" s="494"/>
      <c r="D45" s="495"/>
      <c r="E45" s="496"/>
      <c r="F45" s="497"/>
      <c r="G45" s="487" t="str">
        <f t="shared" si="0"/>
        <v/>
      </c>
      <c r="H45" s="488" t="str">
        <f t="shared" si="1"/>
        <v/>
      </c>
      <c r="I45" s="488" t="str">
        <f t="shared" si="2"/>
        <v/>
      </c>
      <c r="J45" s="488" t="str">
        <f t="shared" si="3"/>
        <v/>
      </c>
      <c r="K45" s="488" t="str">
        <f t="shared" si="4"/>
        <v/>
      </c>
      <c r="L45" s="488" t="str">
        <f t="shared" si="5"/>
        <v/>
      </c>
      <c r="M45" s="489" t="str">
        <f t="shared" si="6"/>
        <v/>
      </c>
      <c r="N45" s="498"/>
      <c r="O45" s="489"/>
      <c r="P45" s="164">
        <f t="shared" ca="1" si="7"/>
        <v>0</v>
      </c>
    </row>
    <row r="46" spans="1:16">
      <c r="A46" s="156"/>
      <c r="B46" s="493"/>
      <c r="C46" s="494"/>
      <c r="D46" s="495"/>
      <c r="E46" s="496"/>
      <c r="F46" s="497"/>
      <c r="G46" s="487" t="str">
        <f t="shared" si="0"/>
        <v/>
      </c>
      <c r="H46" s="488" t="str">
        <f t="shared" si="1"/>
        <v/>
      </c>
      <c r="I46" s="488" t="str">
        <f t="shared" si="2"/>
        <v/>
      </c>
      <c r="J46" s="488" t="str">
        <f t="shared" si="3"/>
        <v/>
      </c>
      <c r="K46" s="488" t="str">
        <f t="shared" si="4"/>
        <v/>
      </c>
      <c r="L46" s="488" t="str">
        <f t="shared" si="5"/>
        <v/>
      </c>
      <c r="M46" s="489" t="str">
        <f t="shared" si="6"/>
        <v/>
      </c>
      <c r="N46" s="498"/>
      <c r="O46" s="489"/>
      <c r="P46" s="164">
        <f t="shared" ca="1" si="7"/>
        <v>0</v>
      </c>
    </row>
    <row r="47" spans="1:16">
      <c r="A47" s="156"/>
      <c r="B47" s="493"/>
      <c r="C47" s="494"/>
      <c r="D47" s="495"/>
      <c r="E47" s="496"/>
      <c r="F47" s="497"/>
      <c r="G47" s="487" t="str">
        <f t="shared" si="0"/>
        <v/>
      </c>
      <c r="H47" s="488" t="str">
        <f t="shared" si="1"/>
        <v/>
      </c>
      <c r="I47" s="488" t="str">
        <f t="shared" si="2"/>
        <v/>
      </c>
      <c r="J47" s="488" t="str">
        <f t="shared" si="3"/>
        <v/>
      </c>
      <c r="K47" s="488" t="str">
        <f t="shared" si="4"/>
        <v/>
      </c>
      <c r="L47" s="488" t="str">
        <f t="shared" si="5"/>
        <v/>
      </c>
      <c r="M47" s="489" t="str">
        <f t="shared" si="6"/>
        <v/>
      </c>
      <c r="N47" s="498"/>
      <c r="O47" s="489"/>
      <c r="P47" s="164">
        <f t="shared" ca="1" si="7"/>
        <v>0</v>
      </c>
    </row>
    <row r="48" spans="1:16">
      <c r="A48" s="156"/>
      <c r="B48" s="493"/>
      <c r="C48" s="494"/>
      <c r="D48" s="495"/>
      <c r="E48" s="496"/>
      <c r="F48" s="497"/>
      <c r="G48" s="487" t="str">
        <f t="shared" si="0"/>
        <v/>
      </c>
      <c r="H48" s="488" t="str">
        <f t="shared" si="1"/>
        <v/>
      </c>
      <c r="I48" s="488" t="str">
        <f t="shared" si="2"/>
        <v/>
      </c>
      <c r="J48" s="488" t="str">
        <f t="shared" si="3"/>
        <v/>
      </c>
      <c r="K48" s="488" t="str">
        <f t="shared" si="4"/>
        <v/>
      </c>
      <c r="L48" s="488" t="str">
        <f t="shared" si="5"/>
        <v/>
      </c>
      <c r="M48" s="489" t="str">
        <f t="shared" si="6"/>
        <v/>
      </c>
      <c r="N48" s="498"/>
      <c r="O48" s="489"/>
      <c r="P48" s="164">
        <f t="shared" ca="1" si="7"/>
        <v>0</v>
      </c>
    </row>
    <row r="49" spans="1:16">
      <c r="A49" s="156"/>
      <c r="B49" s="493"/>
      <c r="C49" s="494"/>
      <c r="D49" s="495"/>
      <c r="E49" s="496"/>
      <c r="F49" s="497"/>
      <c r="G49" s="487" t="str">
        <f t="shared" si="0"/>
        <v/>
      </c>
      <c r="H49" s="488" t="str">
        <f t="shared" si="1"/>
        <v/>
      </c>
      <c r="I49" s="488" t="str">
        <f t="shared" si="2"/>
        <v/>
      </c>
      <c r="J49" s="488" t="str">
        <f t="shared" si="3"/>
        <v/>
      </c>
      <c r="K49" s="488" t="str">
        <f t="shared" si="4"/>
        <v/>
      </c>
      <c r="L49" s="488" t="str">
        <f t="shared" si="5"/>
        <v/>
      </c>
      <c r="M49" s="489" t="str">
        <f t="shared" si="6"/>
        <v/>
      </c>
      <c r="N49" s="498"/>
      <c r="O49" s="489"/>
      <c r="P49" s="164">
        <f t="shared" ca="1" si="7"/>
        <v>0</v>
      </c>
    </row>
    <row r="50" spans="1:16">
      <c r="A50" s="156"/>
      <c r="B50" s="493"/>
      <c r="C50" s="494"/>
      <c r="D50" s="495"/>
      <c r="E50" s="496"/>
      <c r="F50" s="497"/>
      <c r="G50" s="487" t="str">
        <f t="shared" si="0"/>
        <v/>
      </c>
      <c r="H50" s="488" t="str">
        <f t="shared" si="1"/>
        <v/>
      </c>
      <c r="I50" s="488" t="str">
        <f t="shared" si="2"/>
        <v/>
      </c>
      <c r="J50" s="488" t="str">
        <f t="shared" si="3"/>
        <v/>
      </c>
      <c r="K50" s="488" t="str">
        <f t="shared" si="4"/>
        <v/>
      </c>
      <c r="L50" s="488" t="str">
        <f t="shared" si="5"/>
        <v/>
      </c>
      <c r="M50" s="489" t="str">
        <f t="shared" si="6"/>
        <v/>
      </c>
      <c r="N50" s="498"/>
      <c r="O50" s="489"/>
      <c r="P50" s="164">
        <f t="shared" ca="1" si="7"/>
        <v>0</v>
      </c>
    </row>
    <row r="51" spans="1:16">
      <c r="A51" s="156"/>
      <c r="B51" s="493"/>
      <c r="C51" s="494"/>
      <c r="D51" s="495"/>
      <c r="E51" s="496"/>
      <c r="F51" s="497"/>
      <c r="G51" s="487" t="str">
        <f t="shared" si="0"/>
        <v/>
      </c>
      <c r="H51" s="488" t="str">
        <f t="shared" si="1"/>
        <v/>
      </c>
      <c r="I51" s="488" t="str">
        <f t="shared" si="2"/>
        <v/>
      </c>
      <c r="J51" s="488" t="str">
        <f t="shared" si="3"/>
        <v/>
      </c>
      <c r="K51" s="488" t="str">
        <f t="shared" si="4"/>
        <v/>
      </c>
      <c r="L51" s="488" t="str">
        <f t="shared" si="5"/>
        <v/>
      </c>
      <c r="M51" s="489" t="str">
        <f t="shared" si="6"/>
        <v/>
      </c>
      <c r="N51" s="498"/>
      <c r="O51" s="489"/>
      <c r="P51" s="164">
        <f t="shared" ca="1" si="7"/>
        <v>0</v>
      </c>
    </row>
    <row r="52" spans="1:16">
      <c r="A52" s="156"/>
      <c r="B52" s="493"/>
      <c r="C52" s="494"/>
      <c r="D52" s="495"/>
      <c r="E52" s="496"/>
      <c r="F52" s="497"/>
      <c r="G52" s="487" t="str">
        <f t="shared" si="0"/>
        <v/>
      </c>
      <c r="H52" s="488" t="str">
        <f t="shared" si="1"/>
        <v/>
      </c>
      <c r="I52" s="488" t="str">
        <f t="shared" si="2"/>
        <v/>
      </c>
      <c r="J52" s="488" t="str">
        <f t="shared" si="3"/>
        <v/>
      </c>
      <c r="K52" s="488" t="str">
        <f t="shared" si="4"/>
        <v/>
      </c>
      <c r="L52" s="488" t="str">
        <f t="shared" si="5"/>
        <v/>
      </c>
      <c r="M52" s="489" t="str">
        <f t="shared" si="6"/>
        <v/>
      </c>
      <c r="N52" s="498"/>
      <c r="O52" s="489"/>
      <c r="P52" s="164">
        <f t="shared" ca="1" si="7"/>
        <v>0</v>
      </c>
    </row>
    <row r="53" spans="1:16">
      <c r="A53" s="156"/>
      <c r="B53" s="493"/>
      <c r="C53" s="494"/>
      <c r="D53" s="495"/>
      <c r="E53" s="496"/>
      <c r="F53" s="497"/>
      <c r="G53" s="487" t="str">
        <f t="shared" si="0"/>
        <v/>
      </c>
      <c r="H53" s="488" t="str">
        <f t="shared" si="1"/>
        <v/>
      </c>
      <c r="I53" s="488" t="str">
        <f t="shared" si="2"/>
        <v/>
      </c>
      <c r="J53" s="488" t="str">
        <f t="shared" si="3"/>
        <v/>
      </c>
      <c r="K53" s="488" t="str">
        <f t="shared" si="4"/>
        <v/>
      </c>
      <c r="L53" s="488" t="str">
        <f t="shared" si="5"/>
        <v/>
      </c>
      <c r="M53" s="489" t="str">
        <f t="shared" si="6"/>
        <v/>
      </c>
      <c r="N53" s="498"/>
      <c r="O53" s="489"/>
      <c r="P53" s="164">
        <f t="shared" ca="1" si="7"/>
        <v>0</v>
      </c>
    </row>
    <row r="54" spans="1:16">
      <c r="A54" s="156"/>
      <c r="B54" s="493"/>
      <c r="C54" s="494"/>
      <c r="D54" s="495"/>
      <c r="E54" s="496"/>
      <c r="F54" s="497"/>
      <c r="G54" s="487" t="str">
        <f t="shared" si="0"/>
        <v/>
      </c>
      <c r="H54" s="488" t="str">
        <f t="shared" si="1"/>
        <v/>
      </c>
      <c r="I54" s="488" t="str">
        <f t="shared" si="2"/>
        <v/>
      </c>
      <c r="J54" s="488" t="str">
        <f t="shared" si="3"/>
        <v/>
      </c>
      <c r="K54" s="488" t="str">
        <f t="shared" si="4"/>
        <v/>
      </c>
      <c r="L54" s="488" t="str">
        <f t="shared" si="5"/>
        <v/>
      </c>
      <c r="M54" s="489" t="str">
        <f t="shared" si="6"/>
        <v/>
      </c>
      <c r="N54" s="498"/>
      <c r="O54" s="489"/>
      <c r="P54" s="164">
        <f t="shared" ca="1" si="7"/>
        <v>0</v>
      </c>
    </row>
    <row r="55" spans="1:16">
      <c r="A55" s="156"/>
      <c r="B55" s="493"/>
      <c r="C55" s="494"/>
      <c r="D55" s="495"/>
      <c r="E55" s="496"/>
      <c r="F55" s="497"/>
      <c r="G55" s="487" t="str">
        <f t="shared" si="0"/>
        <v/>
      </c>
      <c r="H55" s="488" t="str">
        <f t="shared" si="1"/>
        <v/>
      </c>
      <c r="I55" s="488" t="str">
        <f t="shared" si="2"/>
        <v/>
      </c>
      <c r="J55" s="488" t="str">
        <f t="shared" si="3"/>
        <v/>
      </c>
      <c r="K55" s="488" t="str">
        <f t="shared" si="4"/>
        <v/>
      </c>
      <c r="L55" s="488" t="str">
        <f t="shared" si="5"/>
        <v/>
      </c>
      <c r="M55" s="489" t="str">
        <f t="shared" si="6"/>
        <v/>
      </c>
      <c r="N55" s="498"/>
      <c r="O55" s="489"/>
      <c r="P55" s="164">
        <f t="shared" ca="1" si="7"/>
        <v>0</v>
      </c>
    </row>
    <row r="56" spans="1:16">
      <c r="A56" s="156"/>
      <c r="B56" s="493"/>
      <c r="C56" s="494"/>
      <c r="D56" s="495"/>
      <c r="E56" s="496"/>
      <c r="F56" s="497"/>
      <c r="G56" s="487" t="str">
        <f t="shared" si="0"/>
        <v/>
      </c>
      <c r="H56" s="488" t="str">
        <f t="shared" si="1"/>
        <v/>
      </c>
      <c r="I56" s="488" t="str">
        <f t="shared" si="2"/>
        <v/>
      </c>
      <c r="J56" s="488" t="str">
        <f t="shared" si="3"/>
        <v/>
      </c>
      <c r="K56" s="488" t="str">
        <f t="shared" si="4"/>
        <v/>
      </c>
      <c r="L56" s="488" t="str">
        <f t="shared" si="5"/>
        <v/>
      </c>
      <c r="M56" s="489" t="str">
        <f t="shared" si="6"/>
        <v/>
      </c>
      <c r="N56" s="498"/>
      <c r="O56" s="489"/>
      <c r="P56" s="164">
        <f t="shared" ca="1" si="7"/>
        <v>0</v>
      </c>
    </row>
    <row r="57" spans="1:16">
      <c r="A57" s="156"/>
      <c r="B57" s="493"/>
      <c r="C57" s="494"/>
      <c r="D57" s="495"/>
      <c r="E57" s="496"/>
      <c r="F57" s="497"/>
      <c r="G57" s="487" t="str">
        <f t="shared" si="0"/>
        <v/>
      </c>
      <c r="H57" s="488" t="str">
        <f t="shared" si="1"/>
        <v/>
      </c>
      <c r="I57" s="488" t="str">
        <f t="shared" si="2"/>
        <v/>
      </c>
      <c r="J57" s="488" t="str">
        <f t="shared" si="3"/>
        <v/>
      </c>
      <c r="K57" s="488" t="str">
        <f t="shared" si="4"/>
        <v/>
      </c>
      <c r="L57" s="488" t="str">
        <f t="shared" si="5"/>
        <v/>
      </c>
      <c r="M57" s="489" t="str">
        <f t="shared" si="6"/>
        <v/>
      </c>
      <c r="N57" s="498"/>
      <c r="O57" s="489"/>
      <c r="P57" s="164">
        <f t="shared" ca="1" si="7"/>
        <v>0</v>
      </c>
    </row>
    <row r="58" spans="1:16">
      <c r="A58" s="156"/>
      <c r="B58" s="493"/>
      <c r="C58" s="494"/>
      <c r="D58" s="495"/>
      <c r="E58" s="496"/>
      <c r="F58" s="497"/>
      <c r="G58" s="487" t="str">
        <f t="shared" si="0"/>
        <v/>
      </c>
      <c r="H58" s="488" t="str">
        <f t="shared" si="1"/>
        <v/>
      </c>
      <c r="I58" s="488" t="str">
        <f t="shared" si="2"/>
        <v/>
      </c>
      <c r="J58" s="488" t="str">
        <f t="shared" si="3"/>
        <v/>
      </c>
      <c r="K58" s="488" t="str">
        <f t="shared" si="4"/>
        <v/>
      </c>
      <c r="L58" s="488" t="str">
        <f t="shared" si="5"/>
        <v/>
      </c>
      <c r="M58" s="489" t="str">
        <f t="shared" si="6"/>
        <v/>
      </c>
      <c r="N58" s="498"/>
      <c r="O58" s="489"/>
      <c r="P58" s="164">
        <f t="shared" ca="1" si="7"/>
        <v>0</v>
      </c>
    </row>
    <row r="59" spans="1:16">
      <c r="A59" s="156"/>
      <c r="B59" s="493"/>
      <c r="C59" s="494"/>
      <c r="D59" s="495"/>
      <c r="E59" s="496"/>
      <c r="F59" s="497"/>
      <c r="G59" s="487" t="str">
        <f t="shared" si="0"/>
        <v/>
      </c>
      <c r="H59" s="488" t="str">
        <f t="shared" si="1"/>
        <v/>
      </c>
      <c r="I59" s="488" t="str">
        <f t="shared" si="2"/>
        <v/>
      </c>
      <c r="J59" s="488" t="str">
        <f t="shared" si="3"/>
        <v/>
      </c>
      <c r="K59" s="488" t="str">
        <f t="shared" si="4"/>
        <v/>
      </c>
      <c r="L59" s="488" t="str">
        <f t="shared" si="5"/>
        <v/>
      </c>
      <c r="M59" s="489" t="str">
        <f t="shared" si="6"/>
        <v/>
      </c>
      <c r="N59" s="498"/>
      <c r="O59" s="489"/>
      <c r="P59" s="164">
        <f t="shared" ca="1" si="7"/>
        <v>0</v>
      </c>
    </row>
    <row r="60" spans="1:16">
      <c r="A60" s="156"/>
      <c r="B60" s="493"/>
      <c r="C60" s="494"/>
      <c r="D60" s="495"/>
      <c r="E60" s="496"/>
      <c r="F60" s="497"/>
      <c r="G60" s="487" t="str">
        <f t="shared" si="0"/>
        <v/>
      </c>
      <c r="H60" s="488" t="str">
        <f t="shared" si="1"/>
        <v/>
      </c>
      <c r="I60" s="488" t="str">
        <f t="shared" si="2"/>
        <v/>
      </c>
      <c r="J60" s="488" t="str">
        <f t="shared" si="3"/>
        <v/>
      </c>
      <c r="K60" s="488" t="str">
        <f t="shared" si="4"/>
        <v/>
      </c>
      <c r="L60" s="488" t="str">
        <f t="shared" si="5"/>
        <v/>
      </c>
      <c r="M60" s="489" t="str">
        <f t="shared" si="6"/>
        <v/>
      </c>
      <c r="N60" s="498"/>
      <c r="O60" s="489"/>
      <c r="P60" s="164">
        <f t="shared" ca="1" si="7"/>
        <v>0</v>
      </c>
    </row>
    <row r="61" spans="1:16">
      <c r="A61" s="156"/>
      <c r="B61" s="493"/>
      <c r="C61" s="494"/>
      <c r="D61" s="495"/>
      <c r="E61" s="496"/>
      <c r="F61" s="497"/>
      <c r="G61" s="487" t="str">
        <f t="shared" si="0"/>
        <v/>
      </c>
      <c r="H61" s="488" t="str">
        <f t="shared" si="1"/>
        <v/>
      </c>
      <c r="I61" s="488" t="str">
        <f t="shared" si="2"/>
        <v/>
      </c>
      <c r="J61" s="488" t="str">
        <f t="shared" si="3"/>
        <v/>
      </c>
      <c r="K61" s="488" t="str">
        <f t="shared" si="4"/>
        <v/>
      </c>
      <c r="L61" s="488" t="str">
        <f t="shared" si="5"/>
        <v/>
      </c>
      <c r="M61" s="489" t="str">
        <f t="shared" si="6"/>
        <v/>
      </c>
      <c r="N61" s="498"/>
      <c r="O61" s="489"/>
      <c r="P61" s="164">
        <f t="shared" ca="1" si="7"/>
        <v>0</v>
      </c>
    </row>
    <row r="62" spans="1:16">
      <c r="A62" s="156"/>
      <c r="B62" s="493"/>
      <c r="C62" s="494"/>
      <c r="D62" s="495"/>
      <c r="E62" s="496"/>
      <c r="F62" s="497"/>
      <c r="G62" s="487" t="str">
        <f t="shared" si="0"/>
        <v/>
      </c>
      <c r="H62" s="488" t="str">
        <f t="shared" si="1"/>
        <v/>
      </c>
      <c r="I62" s="488" t="str">
        <f t="shared" si="2"/>
        <v/>
      </c>
      <c r="J62" s="488" t="str">
        <f t="shared" si="3"/>
        <v/>
      </c>
      <c r="K62" s="488" t="str">
        <f t="shared" si="4"/>
        <v/>
      </c>
      <c r="L62" s="488" t="str">
        <f t="shared" si="5"/>
        <v/>
      </c>
      <c r="M62" s="489" t="str">
        <f t="shared" si="6"/>
        <v/>
      </c>
      <c r="N62" s="498"/>
      <c r="O62" s="489"/>
      <c r="P62" s="164">
        <f t="shared" ca="1" si="7"/>
        <v>0</v>
      </c>
    </row>
    <row r="63" spans="1:16">
      <c r="A63" s="156"/>
      <c r="B63" s="493"/>
      <c r="C63" s="494"/>
      <c r="D63" s="495"/>
      <c r="E63" s="496"/>
      <c r="F63" s="497"/>
      <c r="G63" s="487" t="str">
        <f t="shared" si="0"/>
        <v/>
      </c>
      <c r="H63" s="488" t="str">
        <f t="shared" si="1"/>
        <v/>
      </c>
      <c r="I63" s="488" t="str">
        <f t="shared" si="2"/>
        <v/>
      </c>
      <c r="J63" s="488" t="str">
        <f t="shared" si="3"/>
        <v/>
      </c>
      <c r="K63" s="488" t="str">
        <f t="shared" si="4"/>
        <v/>
      </c>
      <c r="L63" s="488" t="str">
        <f t="shared" si="5"/>
        <v/>
      </c>
      <c r="M63" s="489" t="str">
        <f t="shared" si="6"/>
        <v/>
      </c>
      <c r="N63" s="498"/>
      <c r="O63" s="489"/>
      <c r="P63" s="164">
        <f t="shared" ca="1" si="7"/>
        <v>0</v>
      </c>
    </row>
    <row r="64" spans="1:16">
      <c r="A64" s="156"/>
      <c r="B64" s="493"/>
      <c r="C64" s="494"/>
      <c r="D64" s="495"/>
      <c r="E64" s="496"/>
      <c r="F64" s="497"/>
      <c r="G64" s="487" t="str">
        <f t="shared" si="0"/>
        <v/>
      </c>
      <c r="H64" s="488" t="str">
        <f t="shared" si="1"/>
        <v/>
      </c>
      <c r="I64" s="488" t="str">
        <f t="shared" si="2"/>
        <v/>
      </c>
      <c r="J64" s="488" t="str">
        <f t="shared" si="3"/>
        <v/>
      </c>
      <c r="K64" s="488" t="str">
        <f t="shared" si="4"/>
        <v/>
      </c>
      <c r="L64" s="488" t="str">
        <f t="shared" si="5"/>
        <v/>
      </c>
      <c r="M64" s="489" t="str">
        <f t="shared" si="6"/>
        <v/>
      </c>
      <c r="N64" s="498"/>
      <c r="O64" s="489"/>
      <c r="P64" s="164">
        <f t="shared" ca="1" si="7"/>
        <v>0</v>
      </c>
    </row>
    <row r="65" spans="1:16">
      <c r="A65" s="156"/>
      <c r="B65" s="493"/>
      <c r="C65" s="494"/>
      <c r="D65" s="495"/>
      <c r="E65" s="496"/>
      <c r="F65" s="497"/>
      <c r="G65" s="487" t="str">
        <f t="shared" si="0"/>
        <v/>
      </c>
      <c r="H65" s="488" t="str">
        <f t="shared" si="1"/>
        <v/>
      </c>
      <c r="I65" s="488" t="str">
        <f t="shared" si="2"/>
        <v/>
      </c>
      <c r="J65" s="488" t="str">
        <f t="shared" si="3"/>
        <v/>
      </c>
      <c r="K65" s="488" t="str">
        <f t="shared" si="4"/>
        <v/>
      </c>
      <c r="L65" s="488" t="str">
        <f t="shared" si="5"/>
        <v/>
      </c>
      <c r="M65" s="489" t="str">
        <f t="shared" si="6"/>
        <v/>
      </c>
      <c r="N65" s="498"/>
      <c r="O65" s="489"/>
      <c r="P65" s="164">
        <f t="shared" ca="1" si="7"/>
        <v>0</v>
      </c>
    </row>
    <row r="66" spans="1:16">
      <c r="A66" s="156"/>
      <c r="B66" s="493"/>
      <c r="C66" s="494"/>
      <c r="D66" s="495"/>
      <c r="E66" s="496"/>
      <c r="F66" s="497"/>
      <c r="G66" s="487" t="str">
        <f t="shared" si="0"/>
        <v/>
      </c>
      <c r="H66" s="488" t="str">
        <f t="shared" si="1"/>
        <v/>
      </c>
      <c r="I66" s="488" t="str">
        <f t="shared" si="2"/>
        <v/>
      </c>
      <c r="J66" s="488" t="str">
        <f t="shared" si="3"/>
        <v/>
      </c>
      <c r="K66" s="488" t="str">
        <f t="shared" si="4"/>
        <v/>
      </c>
      <c r="L66" s="488" t="str">
        <f t="shared" si="5"/>
        <v/>
      </c>
      <c r="M66" s="489" t="str">
        <f t="shared" si="6"/>
        <v/>
      </c>
      <c r="N66" s="498"/>
      <c r="O66" s="489"/>
      <c r="P66" s="164">
        <f t="shared" ca="1" si="7"/>
        <v>0</v>
      </c>
    </row>
    <row r="67" spans="1:16">
      <c r="A67" s="156"/>
      <c r="B67" s="493"/>
      <c r="C67" s="494"/>
      <c r="D67" s="495"/>
      <c r="E67" s="496"/>
      <c r="F67" s="497"/>
      <c r="G67" s="487" t="str">
        <f t="shared" si="0"/>
        <v/>
      </c>
      <c r="H67" s="488" t="str">
        <f t="shared" si="1"/>
        <v/>
      </c>
      <c r="I67" s="488" t="str">
        <f t="shared" si="2"/>
        <v/>
      </c>
      <c r="J67" s="488" t="str">
        <f t="shared" si="3"/>
        <v/>
      </c>
      <c r="K67" s="488" t="str">
        <f t="shared" si="4"/>
        <v/>
      </c>
      <c r="L67" s="488" t="str">
        <f t="shared" si="5"/>
        <v/>
      </c>
      <c r="M67" s="489" t="str">
        <f t="shared" si="6"/>
        <v/>
      </c>
      <c r="N67" s="498"/>
      <c r="O67" s="489"/>
      <c r="P67" s="164">
        <f t="shared" ca="1" si="7"/>
        <v>0</v>
      </c>
    </row>
    <row r="68" spans="1:16">
      <c r="A68" s="156"/>
      <c r="B68" s="493"/>
      <c r="C68" s="494"/>
      <c r="D68" s="495"/>
      <c r="E68" s="496"/>
      <c r="F68" s="497"/>
      <c r="G68" s="487" t="str">
        <f t="shared" si="0"/>
        <v/>
      </c>
      <c r="H68" s="488" t="str">
        <f t="shared" si="1"/>
        <v/>
      </c>
      <c r="I68" s="488" t="str">
        <f t="shared" si="2"/>
        <v/>
      </c>
      <c r="J68" s="488" t="str">
        <f t="shared" si="3"/>
        <v/>
      </c>
      <c r="K68" s="488" t="str">
        <f t="shared" si="4"/>
        <v/>
      </c>
      <c r="L68" s="488" t="str">
        <f t="shared" si="5"/>
        <v/>
      </c>
      <c r="M68" s="489" t="str">
        <f t="shared" si="6"/>
        <v/>
      </c>
      <c r="N68" s="498"/>
      <c r="O68" s="489"/>
      <c r="P68" s="164">
        <f t="shared" ca="1" si="7"/>
        <v>0</v>
      </c>
    </row>
    <row r="69" spans="1:16">
      <c r="A69" s="156"/>
      <c r="B69" s="493"/>
      <c r="C69" s="494"/>
      <c r="D69" s="495"/>
      <c r="E69" s="496"/>
      <c r="F69" s="497"/>
      <c r="G69" s="487" t="str">
        <f t="shared" si="0"/>
        <v/>
      </c>
      <c r="H69" s="488" t="str">
        <f t="shared" si="1"/>
        <v/>
      </c>
      <c r="I69" s="488" t="str">
        <f t="shared" si="2"/>
        <v/>
      </c>
      <c r="J69" s="488" t="str">
        <f t="shared" si="3"/>
        <v/>
      </c>
      <c r="K69" s="488" t="str">
        <f t="shared" si="4"/>
        <v/>
      </c>
      <c r="L69" s="488" t="str">
        <f t="shared" si="5"/>
        <v/>
      </c>
      <c r="M69" s="489" t="str">
        <f t="shared" si="6"/>
        <v/>
      </c>
      <c r="N69" s="498"/>
      <c r="O69" s="489"/>
      <c r="P69" s="164">
        <f t="shared" ca="1" si="7"/>
        <v>0</v>
      </c>
    </row>
    <row r="70" spans="1:16">
      <c r="A70" s="156"/>
      <c r="B70" s="493"/>
      <c r="C70" s="494"/>
      <c r="D70" s="495"/>
      <c r="E70" s="496"/>
      <c r="F70" s="497"/>
      <c r="G70" s="487" t="str">
        <f t="shared" si="0"/>
        <v/>
      </c>
      <c r="H70" s="488" t="str">
        <f t="shared" si="1"/>
        <v/>
      </c>
      <c r="I70" s="488" t="str">
        <f t="shared" si="2"/>
        <v/>
      </c>
      <c r="J70" s="488" t="str">
        <f t="shared" si="3"/>
        <v/>
      </c>
      <c r="K70" s="488" t="str">
        <f t="shared" si="4"/>
        <v/>
      </c>
      <c r="L70" s="488" t="str">
        <f t="shared" si="5"/>
        <v/>
      </c>
      <c r="M70" s="489" t="str">
        <f t="shared" si="6"/>
        <v/>
      </c>
      <c r="N70" s="498"/>
      <c r="O70" s="489"/>
      <c r="P70" s="164">
        <f t="shared" ca="1" si="7"/>
        <v>0</v>
      </c>
    </row>
    <row r="71" spans="1:16">
      <c r="A71" s="156"/>
      <c r="B71" s="493"/>
      <c r="C71" s="494"/>
      <c r="D71" s="495"/>
      <c r="E71" s="496"/>
      <c r="F71" s="497"/>
      <c r="G71" s="487" t="str">
        <f t="shared" si="0"/>
        <v/>
      </c>
      <c r="H71" s="488" t="str">
        <f t="shared" si="1"/>
        <v/>
      </c>
      <c r="I71" s="488" t="str">
        <f t="shared" si="2"/>
        <v/>
      </c>
      <c r="J71" s="488" t="str">
        <f t="shared" si="3"/>
        <v/>
      </c>
      <c r="K71" s="488" t="str">
        <f t="shared" si="4"/>
        <v/>
      </c>
      <c r="L71" s="488" t="str">
        <f t="shared" si="5"/>
        <v/>
      </c>
      <c r="M71" s="489" t="str">
        <f t="shared" si="6"/>
        <v/>
      </c>
      <c r="N71" s="498"/>
      <c r="O71" s="489"/>
      <c r="P71" s="164">
        <f t="shared" ca="1" si="7"/>
        <v>0</v>
      </c>
    </row>
    <row r="72" spans="1:16">
      <c r="A72" s="156"/>
      <c r="B72" s="493"/>
      <c r="C72" s="494"/>
      <c r="D72" s="495"/>
      <c r="E72" s="496"/>
      <c r="F72" s="497"/>
      <c r="G72" s="487" t="str">
        <f t="shared" si="0"/>
        <v/>
      </c>
      <c r="H72" s="488" t="str">
        <f t="shared" si="1"/>
        <v/>
      </c>
      <c r="I72" s="488" t="str">
        <f t="shared" si="2"/>
        <v/>
      </c>
      <c r="J72" s="488" t="str">
        <f t="shared" si="3"/>
        <v/>
      </c>
      <c r="K72" s="488" t="str">
        <f t="shared" si="4"/>
        <v/>
      </c>
      <c r="L72" s="488" t="str">
        <f t="shared" si="5"/>
        <v/>
      </c>
      <c r="M72" s="489" t="str">
        <f t="shared" si="6"/>
        <v/>
      </c>
      <c r="N72" s="498"/>
      <c r="O72" s="489"/>
      <c r="P72" s="164">
        <f t="shared" ca="1" si="7"/>
        <v>0</v>
      </c>
    </row>
    <row r="73" spans="1:16">
      <c r="A73" s="156"/>
      <c r="B73" s="493"/>
      <c r="C73" s="494"/>
      <c r="D73" s="495"/>
      <c r="E73" s="496"/>
      <c r="F73" s="497"/>
      <c r="G73" s="487" t="str">
        <f t="shared" si="0"/>
        <v/>
      </c>
      <c r="H73" s="488" t="str">
        <f t="shared" si="1"/>
        <v/>
      </c>
      <c r="I73" s="488" t="str">
        <f t="shared" si="2"/>
        <v/>
      </c>
      <c r="J73" s="488" t="str">
        <f t="shared" si="3"/>
        <v/>
      </c>
      <c r="K73" s="488" t="str">
        <f t="shared" si="4"/>
        <v/>
      </c>
      <c r="L73" s="488" t="str">
        <f t="shared" si="5"/>
        <v/>
      </c>
      <c r="M73" s="489" t="str">
        <f t="shared" si="6"/>
        <v/>
      </c>
      <c r="N73" s="498"/>
      <c r="O73" s="489"/>
      <c r="P73" s="164">
        <f t="shared" ca="1" si="7"/>
        <v>0</v>
      </c>
    </row>
    <row r="74" spans="1:16">
      <c r="A74" s="156"/>
      <c r="B74" s="493"/>
      <c r="C74" s="494"/>
      <c r="D74" s="495"/>
      <c r="E74" s="496"/>
      <c r="F74" s="497"/>
      <c r="G74" s="487" t="str">
        <f t="shared" ref="G74:G137" si="8">IF($E74="","",$E74+$G$9)</f>
        <v/>
      </c>
      <c r="H74" s="488" t="str">
        <f t="shared" ref="H74:H137" si="9">IF($E74="","",$E74+$H$9)</f>
        <v/>
      </c>
      <c r="I74" s="488" t="str">
        <f t="shared" ref="I74:I137" si="10">IF($E74="","",$E74+$I$9)</f>
        <v/>
      </c>
      <c r="J74" s="488" t="str">
        <f t="shared" ref="J74:J137" si="11">IF($E74="","",$E74+$J$9)</f>
        <v/>
      </c>
      <c r="K74" s="488" t="str">
        <f t="shared" ref="K74:K137" si="12">IF($E74="","",$E74+$K$9)</f>
        <v/>
      </c>
      <c r="L74" s="488" t="str">
        <f t="shared" ref="L74:L137" si="13">IF($E74="","",$E74+$L$9)</f>
        <v/>
      </c>
      <c r="M74" s="489" t="str">
        <f t="shared" ref="M74:M137" si="14">IF($E74="","",$E74+$M$9)</f>
        <v/>
      </c>
      <c r="N74" s="498"/>
      <c r="O74" s="489"/>
      <c r="P74" s="164">
        <f t="shared" ca="1" si="7"/>
        <v>0</v>
      </c>
    </row>
    <row r="75" spans="1:16">
      <c r="A75" s="156"/>
      <c r="B75" s="493"/>
      <c r="C75" s="494"/>
      <c r="D75" s="495"/>
      <c r="E75" s="496"/>
      <c r="F75" s="497"/>
      <c r="G75" s="487" t="str">
        <f t="shared" si="8"/>
        <v/>
      </c>
      <c r="H75" s="488" t="str">
        <f t="shared" si="9"/>
        <v/>
      </c>
      <c r="I75" s="488" t="str">
        <f t="shared" si="10"/>
        <v/>
      </c>
      <c r="J75" s="488" t="str">
        <f t="shared" si="11"/>
        <v/>
      </c>
      <c r="K75" s="488" t="str">
        <f t="shared" si="12"/>
        <v/>
      </c>
      <c r="L75" s="488" t="str">
        <f t="shared" si="13"/>
        <v/>
      </c>
      <c r="M75" s="489" t="str">
        <f t="shared" si="14"/>
        <v/>
      </c>
      <c r="N75" s="498"/>
      <c r="O75" s="489"/>
      <c r="P75" s="164">
        <f t="shared" ca="1" si="7"/>
        <v>0</v>
      </c>
    </row>
    <row r="76" spans="1:16">
      <c r="A76" s="156"/>
      <c r="B76" s="493"/>
      <c r="C76" s="494"/>
      <c r="D76" s="495"/>
      <c r="E76" s="496"/>
      <c r="F76" s="497"/>
      <c r="G76" s="487" t="str">
        <f t="shared" si="8"/>
        <v/>
      </c>
      <c r="H76" s="488" t="str">
        <f t="shared" si="9"/>
        <v/>
      </c>
      <c r="I76" s="488" t="str">
        <f t="shared" si="10"/>
        <v/>
      </c>
      <c r="J76" s="488" t="str">
        <f t="shared" si="11"/>
        <v/>
      </c>
      <c r="K76" s="488" t="str">
        <f t="shared" si="12"/>
        <v/>
      </c>
      <c r="L76" s="488" t="str">
        <f t="shared" si="13"/>
        <v/>
      </c>
      <c r="M76" s="489" t="str">
        <f t="shared" si="14"/>
        <v/>
      </c>
      <c r="N76" s="498"/>
      <c r="O76" s="489"/>
      <c r="P76" s="164">
        <f t="shared" ref="P76:P139" ca="1" si="15">IFERROR(IF(G76=TODAY(),"1",IF(H76=TODAY(),"1",IF(I76=TODAY(),"1",IF(J76=TODAY(),"1",IF(K76=TODAY(),"1",IF(L76=TODAY(),"1",IF(M76=TODAY(),"1",))))))),"")</f>
        <v>0</v>
      </c>
    </row>
    <row r="77" spans="1:16">
      <c r="A77" s="156"/>
      <c r="B77" s="493"/>
      <c r="C77" s="494"/>
      <c r="D77" s="495"/>
      <c r="E77" s="496"/>
      <c r="F77" s="497"/>
      <c r="G77" s="487" t="str">
        <f t="shared" si="8"/>
        <v/>
      </c>
      <c r="H77" s="488" t="str">
        <f t="shared" si="9"/>
        <v/>
      </c>
      <c r="I77" s="488" t="str">
        <f t="shared" si="10"/>
        <v/>
      </c>
      <c r="J77" s="488" t="str">
        <f t="shared" si="11"/>
        <v/>
      </c>
      <c r="K77" s="488" t="str">
        <f t="shared" si="12"/>
        <v/>
      </c>
      <c r="L77" s="488" t="str">
        <f t="shared" si="13"/>
        <v/>
      </c>
      <c r="M77" s="489" t="str">
        <f t="shared" si="14"/>
        <v/>
      </c>
      <c r="N77" s="498"/>
      <c r="O77" s="489"/>
      <c r="P77" s="164">
        <f t="shared" ca="1" si="15"/>
        <v>0</v>
      </c>
    </row>
    <row r="78" spans="1:16">
      <c r="A78" s="156"/>
      <c r="B78" s="493"/>
      <c r="C78" s="494"/>
      <c r="D78" s="495"/>
      <c r="E78" s="496"/>
      <c r="F78" s="497"/>
      <c r="G78" s="487" t="str">
        <f t="shared" si="8"/>
        <v/>
      </c>
      <c r="H78" s="488" t="str">
        <f t="shared" si="9"/>
        <v/>
      </c>
      <c r="I78" s="488" t="str">
        <f t="shared" si="10"/>
        <v/>
      </c>
      <c r="J78" s="488" t="str">
        <f t="shared" si="11"/>
        <v/>
      </c>
      <c r="K78" s="488" t="str">
        <f t="shared" si="12"/>
        <v/>
      </c>
      <c r="L78" s="488" t="str">
        <f t="shared" si="13"/>
        <v/>
      </c>
      <c r="M78" s="489" t="str">
        <f t="shared" si="14"/>
        <v/>
      </c>
      <c r="N78" s="498"/>
      <c r="O78" s="489"/>
      <c r="P78" s="164">
        <f t="shared" ca="1" si="15"/>
        <v>0</v>
      </c>
    </row>
    <row r="79" spans="1:16">
      <c r="A79" s="156"/>
      <c r="B79" s="493"/>
      <c r="C79" s="494"/>
      <c r="D79" s="495"/>
      <c r="E79" s="496"/>
      <c r="F79" s="497"/>
      <c r="G79" s="487" t="str">
        <f t="shared" si="8"/>
        <v/>
      </c>
      <c r="H79" s="488" t="str">
        <f t="shared" si="9"/>
        <v/>
      </c>
      <c r="I79" s="488" t="str">
        <f t="shared" si="10"/>
        <v/>
      </c>
      <c r="J79" s="488" t="str">
        <f t="shared" si="11"/>
        <v/>
      </c>
      <c r="K79" s="488" t="str">
        <f t="shared" si="12"/>
        <v/>
      </c>
      <c r="L79" s="488" t="str">
        <f t="shared" si="13"/>
        <v/>
      </c>
      <c r="M79" s="489" t="str">
        <f t="shared" si="14"/>
        <v/>
      </c>
      <c r="N79" s="498"/>
      <c r="O79" s="489"/>
      <c r="P79" s="164">
        <f t="shared" ca="1" si="15"/>
        <v>0</v>
      </c>
    </row>
    <row r="80" spans="1:16">
      <c r="A80" s="156"/>
      <c r="B80" s="493"/>
      <c r="C80" s="494"/>
      <c r="D80" s="495"/>
      <c r="E80" s="496"/>
      <c r="F80" s="497"/>
      <c r="G80" s="487" t="str">
        <f t="shared" si="8"/>
        <v/>
      </c>
      <c r="H80" s="488" t="str">
        <f t="shared" si="9"/>
        <v/>
      </c>
      <c r="I80" s="488" t="str">
        <f t="shared" si="10"/>
        <v/>
      </c>
      <c r="J80" s="488" t="str">
        <f t="shared" si="11"/>
        <v/>
      </c>
      <c r="K80" s="488" t="str">
        <f t="shared" si="12"/>
        <v/>
      </c>
      <c r="L80" s="488" t="str">
        <f t="shared" si="13"/>
        <v/>
      </c>
      <c r="M80" s="489" t="str">
        <f t="shared" si="14"/>
        <v/>
      </c>
      <c r="N80" s="498"/>
      <c r="O80" s="489"/>
      <c r="P80" s="164">
        <f t="shared" ca="1" si="15"/>
        <v>0</v>
      </c>
    </row>
    <row r="81" spans="1:16">
      <c r="A81" s="156"/>
      <c r="B81" s="493"/>
      <c r="C81" s="494"/>
      <c r="D81" s="495"/>
      <c r="E81" s="496"/>
      <c r="F81" s="497"/>
      <c r="G81" s="487" t="str">
        <f t="shared" si="8"/>
        <v/>
      </c>
      <c r="H81" s="488" t="str">
        <f t="shared" si="9"/>
        <v/>
      </c>
      <c r="I81" s="488" t="str">
        <f t="shared" si="10"/>
        <v/>
      </c>
      <c r="J81" s="488" t="str">
        <f t="shared" si="11"/>
        <v/>
      </c>
      <c r="K81" s="488" t="str">
        <f t="shared" si="12"/>
        <v/>
      </c>
      <c r="L81" s="488" t="str">
        <f t="shared" si="13"/>
        <v/>
      </c>
      <c r="M81" s="489" t="str">
        <f t="shared" si="14"/>
        <v/>
      </c>
      <c r="N81" s="498"/>
      <c r="O81" s="489"/>
      <c r="P81" s="164">
        <f t="shared" ca="1" si="15"/>
        <v>0</v>
      </c>
    </row>
    <row r="82" spans="1:16">
      <c r="A82" s="156"/>
      <c r="B82" s="493"/>
      <c r="C82" s="494"/>
      <c r="D82" s="495"/>
      <c r="E82" s="496"/>
      <c r="F82" s="497"/>
      <c r="G82" s="487" t="str">
        <f t="shared" si="8"/>
        <v/>
      </c>
      <c r="H82" s="488" t="str">
        <f t="shared" si="9"/>
        <v/>
      </c>
      <c r="I82" s="488" t="str">
        <f t="shared" si="10"/>
        <v/>
      </c>
      <c r="J82" s="488" t="str">
        <f t="shared" si="11"/>
        <v/>
      </c>
      <c r="K82" s="488" t="str">
        <f t="shared" si="12"/>
        <v/>
      </c>
      <c r="L82" s="488" t="str">
        <f t="shared" si="13"/>
        <v/>
      </c>
      <c r="M82" s="489" t="str">
        <f t="shared" si="14"/>
        <v/>
      </c>
      <c r="N82" s="498"/>
      <c r="O82" s="489"/>
      <c r="P82" s="164">
        <f t="shared" ca="1" si="15"/>
        <v>0</v>
      </c>
    </row>
    <row r="83" spans="1:16">
      <c r="A83" s="156"/>
      <c r="B83" s="493"/>
      <c r="C83" s="494"/>
      <c r="D83" s="495"/>
      <c r="E83" s="496"/>
      <c r="F83" s="497"/>
      <c r="G83" s="487" t="str">
        <f t="shared" si="8"/>
        <v/>
      </c>
      <c r="H83" s="488" t="str">
        <f t="shared" si="9"/>
        <v/>
      </c>
      <c r="I83" s="488" t="str">
        <f t="shared" si="10"/>
        <v/>
      </c>
      <c r="J83" s="488" t="str">
        <f t="shared" si="11"/>
        <v/>
      </c>
      <c r="K83" s="488" t="str">
        <f t="shared" si="12"/>
        <v/>
      </c>
      <c r="L83" s="488" t="str">
        <f t="shared" si="13"/>
        <v/>
      </c>
      <c r="M83" s="489" t="str">
        <f t="shared" si="14"/>
        <v/>
      </c>
      <c r="N83" s="498"/>
      <c r="O83" s="489"/>
      <c r="P83" s="164">
        <f t="shared" ca="1" si="15"/>
        <v>0</v>
      </c>
    </row>
    <row r="84" spans="1:16">
      <c r="A84" s="156"/>
      <c r="B84" s="493"/>
      <c r="C84" s="494"/>
      <c r="D84" s="495"/>
      <c r="E84" s="496"/>
      <c r="F84" s="497"/>
      <c r="G84" s="487" t="str">
        <f t="shared" si="8"/>
        <v/>
      </c>
      <c r="H84" s="488" t="str">
        <f t="shared" si="9"/>
        <v/>
      </c>
      <c r="I84" s="488" t="str">
        <f t="shared" si="10"/>
        <v/>
      </c>
      <c r="J84" s="488" t="str">
        <f t="shared" si="11"/>
        <v/>
      </c>
      <c r="K84" s="488" t="str">
        <f t="shared" si="12"/>
        <v/>
      </c>
      <c r="L84" s="488" t="str">
        <f t="shared" si="13"/>
        <v/>
      </c>
      <c r="M84" s="489" t="str">
        <f t="shared" si="14"/>
        <v/>
      </c>
      <c r="N84" s="498"/>
      <c r="O84" s="489"/>
      <c r="P84" s="164">
        <f t="shared" ca="1" si="15"/>
        <v>0</v>
      </c>
    </row>
    <row r="85" spans="1:16">
      <c r="A85" s="156"/>
      <c r="B85" s="493"/>
      <c r="C85" s="494"/>
      <c r="D85" s="495"/>
      <c r="E85" s="496"/>
      <c r="F85" s="497"/>
      <c r="G85" s="487" t="str">
        <f t="shared" si="8"/>
        <v/>
      </c>
      <c r="H85" s="488" t="str">
        <f t="shared" si="9"/>
        <v/>
      </c>
      <c r="I85" s="488" t="str">
        <f t="shared" si="10"/>
        <v/>
      </c>
      <c r="J85" s="488" t="str">
        <f t="shared" si="11"/>
        <v/>
      </c>
      <c r="K85" s="488" t="str">
        <f t="shared" si="12"/>
        <v/>
      </c>
      <c r="L85" s="488" t="str">
        <f t="shared" si="13"/>
        <v/>
      </c>
      <c r="M85" s="489" t="str">
        <f t="shared" si="14"/>
        <v/>
      </c>
      <c r="N85" s="498"/>
      <c r="O85" s="489"/>
      <c r="P85" s="164">
        <f t="shared" ca="1" si="15"/>
        <v>0</v>
      </c>
    </row>
    <row r="86" spans="1:16">
      <c r="A86" s="156"/>
      <c r="B86" s="493"/>
      <c r="C86" s="494"/>
      <c r="D86" s="495"/>
      <c r="E86" s="496"/>
      <c r="F86" s="497"/>
      <c r="G86" s="487" t="str">
        <f t="shared" si="8"/>
        <v/>
      </c>
      <c r="H86" s="488" t="str">
        <f t="shared" si="9"/>
        <v/>
      </c>
      <c r="I86" s="488" t="str">
        <f t="shared" si="10"/>
        <v/>
      </c>
      <c r="J86" s="488" t="str">
        <f t="shared" si="11"/>
        <v/>
      </c>
      <c r="K86" s="488" t="str">
        <f t="shared" si="12"/>
        <v/>
      </c>
      <c r="L86" s="488" t="str">
        <f t="shared" si="13"/>
        <v/>
      </c>
      <c r="M86" s="489" t="str">
        <f t="shared" si="14"/>
        <v/>
      </c>
      <c r="N86" s="498"/>
      <c r="O86" s="489"/>
      <c r="P86" s="164">
        <f t="shared" ca="1" si="15"/>
        <v>0</v>
      </c>
    </row>
    <row r="87" spans="1:16">
      <c r="A87" s="156"/>
      <c r="B87" s="493"/>
      <c r="C87" s="494"/>
      <c r="D87" s="495"/>
      <c r="E87" s="496"/>
      <c r="F87" s="497"/>
      <c r="G87" s="487" t="str">
        <f t="shared" si="8"/>
        <v/>
      </c>
      <c r="H87" s="488" t="str">
        <f t="shared" si="9"/>
        <v/>
      </c>
      <c r="I87" s="488" t="str">
        <f t="shared" si="10"/>
        <v/>
      </c>
      <c r="J87" s="488" t="str">
        <f t="shared" si="11"/>
        <v/>
      </c>
      <c r="K87" s="488" t="str">
        <f t="shared" si="12"/>
        <v/>
      </c>
      <c r="L87" s="488" t="str">
        <f t="shared" si="13"/>
        <v/>
      </c>
      <c r="M87" s="489" t="str">
        <f t="shared" si="14"/>
        <v/>
      </c>
      <c r="N87" s="498"/>
      <c r="O87" s="489"/>
      <c r="P87" s="164">
        <f t="shared" ca="1" si="15"/>
        <v>0</v>
      </c>
    </row>
    <row r="88" spans="1:16">
      <c r="A88" s="156"/>
      <c r="B88" s="493"/>
      <c r="C88" s="494"/>
      <c r="D88" s="495"/>
      <c r="E88" s="496"/>
      <c r="F88" s="497"/>
      <c r="G88" s="487" t="str">
        <f t="shared" si="8"/>
        <v/>
      </c>
      <c r="H88" s="488" t="str">
        <f t="shared" si="9"/>
        <v/>
      </c>
      <c r="I88" s="488" t="str">
        <f t="shared" si="10"/>
        <v/>
      </c>
      <c r="J88" s="488" t="str">
        <f t="shared" si="11"/>
        <v/>
      </c>
      <c r="K88" s="488" t="str">
        <f t="shared" si="12"/>
        <v/>
      </c>
      <c r="L88" s="488" t="str">
        <f t="shared" si="13"/>
        <v/>
      </c>
      <c r="M88" s="489" t="str">
        <f t="shared" si="14"/>
        <v/>
      </c>
      <c r="N88" s="498"/>
      <c r="O88" s="489"/>
      <c r="P88" s="164">
        <f t="shared" ca="1" si="15"/>
        <v>0</v>
      </c>
    </row>
    <row r="89" spans="1:16">
      <c r="A89" s="156"/>
      <c r="B89" s="493"/>
      <c r="C89" s="494"/>
      <c r="D89" s="495"/>
      <c r="E89" s="496"/>
      <c r="F89" s="497"/>
      <c r="G89" s="487" t="str">
        <f t="shared" si="8"/>
        <v/>
      </c>
      <c r="H89" s="488" t="str">
        <f t="shared" si="9"/>
        <v/>
      </c>
      <c r="I89" s="488" t="str">
        <f t="shared" si="10"/>
        <v/>
      </c>
      <c r="J89" s="488" t="str">
        <f t="shared" si="11"/>
        <v/>
      </c>
      <c r="K89" s="488" t="str">
        <f t="shared" si="12"/>
        <v/>
      </c>
      <c r="L89" s="488" t="str">
        <f t="shared" si="13"/>
        <v/>
      </c>
      <c r="M89" s="489" t="str">
        <f t="shared" si="14"/>
        <v/>
      </c>
      <c r="N89" s="498"/>
      <c r="O89" s="489"/>
      <c r="P89" s="164">
        <f t="shared" ca="1" si="15"/>
        <v>0</v>
      </c>
    </row>
    <row r="90" spans="1:16">
      <c r="A90" s="156"/>
      <c r="B90" s="493"/>
      <c r="C90" s="494"/>
      <c r="D90" s="495"/>
      <c r="E90" s="496"/>
      <c r="F90" s="497"/>
      <c r="G90" s="487" t="str">
        <f t="shared" si="8"/>
        <v/>
      </c>
      <c r="H90" s="488" t="str">
        <f t="shared" si="9"/>
        <v/>
      </c>
      <c r="I90" s="488" t="str">
        <f t="shared" si="10"/>
        <v/>
      </c>
      <c r="J90" s="488" t="str">
        <f t="shared" si="11"/>
        <v/>
      </c>
      <c r="K90" s="488" t="str">
        <f t="shared" si="12"/>
        <v/>
      </c>
      <c r="L90" s="488" t="str">
        <f t="shared" si="13"/>
        <v/>
      </c>
      <c r="M90" s="489" t="str">
        <f t="shared" si="14"/>
        <v/>
      </c>
      <c r="N90" s="498"/>
      <c r="O90" s="489"/>
      <c r="P90" s="164">
        <f t="shared" ca="1" si="15"/>
        <v>0</v>
      </c>
    </row>
    <row r="91" spans="1:16">
      <c r="A91" s="156"/>
      <c r="B91" s="493"/>
      <c r="C91" s="494"/>
      <c r="D91" s="495"/>
      <c r="E91" s="496"/>
      <c r="F91" s="497"/>
      <c r="G91" s="487" t="str">
        <f t="shared" si="8"/>
        <v/>
      </c>
      <c r="H91" s="488" t="str">
        <f t="shared" si="9"/>
        <v/>
      </c>
      <c r="I91" s="488" t="str">
        <f t="shared" si="10"/>
        <v/>
      </c>
      <c r="J91" s="488" t="str">
        <f t="shared" si="11"/>
        <v/>
      </c>
      <c r="K91" s="488" t="str">
        <f t="shared" si="12"/>
        <v/>
      </c>
      <c r="L91" s="488" t="str">
        <f t="shared" si="13"/>
        <v/>
      </c>
      <c r="M91" s="489" t="str">
        <f t="shared" si="14"/>
        <v/>
      </c>
      <c r="N91" s="498"/>
      <c r="O91" s="489"/>
      <c r="P91" s="164">
        <f t="shared" ca="1" si="15"/>
        <v>0</v>
      </c>
    </row>
    <row r="92" spans="1:16">
      <c r="A92" s="156"/>
      <c r="B92" s="493"/>
      <c r="C92" s="494"/>
      <c r="D92" s="495"/>
      <c r="E92" s="496"/>
      <c r="F92" s="497"/>
      <c r="G92" s="487" t="str">
        <f t="shared" si="8"/>
        <v/>
      </c>
      <c r="H92" s="488" t="str">
        <f t="shared" si="9"/>
        <v/>
      </c>
      <c r="I92" s="488" t="str">
        <f t="shared" si="10"/>
        <v/>
      </c>
      <c r="J92" s="488" t="str">
        <f t="shared" si="11"/>
        <v/>
      </c>
      <c r="K92" s="488" t="str">
        <f t="shared" si="12"/>
        <v/>
      </c>
      <c r="L92" s="488" t="str">
        <f t="shared" si="13"/>
        <v/>
      </c>
      <c r="M92" s="489" t="str">
        <f t="shared" si="14"/>
        <v/>
      </c>
      <c r="N92" s="498"/>
      <c r="O92" s="489"/>
      <c r="P92" s="164">
        <f t="shared" ca="1" si="15"/>
        <v>0</v>
      </c>
    </row>
    <row r="93" spans="1:16">
      <c r="A93" s="156"/>
      <c r="B93" s="493"/>
      <c r="C93" s="494"/>
      <c r="D93" s="495"/>
      <c r="E93" s="496"/>
      <c r="F93" s="497"/>
      <c r="G93" s="487" t="str">
        <f t="shared" si="8"/>
        <v/>
      </c>
      <c r="H93" s="488" t="str">
        <f t="shared" si="9"/>
        <v/>
      </c>
      <c r="I93" s="488" t="str">
        <f t="shared" si="10"/>
        <v/>
      </c>
      <c r="J93" s="488" t="str">
        <f t="shared" si="11"/>
        <v/>
      </c>
      <c r="K93" s="488" t="str">
        <f t="shared" si="12"/>
        <v/>
      </c>
      <c r="L93" s="488" t="str">
        <f t="shared" si="13"/>
        <v/>
      </c>
      <c r="M93" s="489" t="str">
        <f t="shared" si="14"/>
        <v/>
      </c>
      <c r="N93" s="498"/>
      <c r="O93" s="489"/>
      <c r="P93" s="164">
        <f t="shared" ca="1" si="15"/>
        <v>0</v>
      </c>
    </row>
    <row r="94" spans="1:16">
      <c r="A94" s="156"/>
      <c r="B94" s="493"/>
      <c r="C94" s="494"/>
      <c r="D94" s="495"/>
      <c r="E94" s="496"/>
      <c r="F94" s="497"/>
      <c r="G94" s="487" t="str">
        <f t="shared" si="8"/>
        <v/>
      </c>
      <c r="H94" s="488" t="str">
        <f t="shared" si="9"/>
        <v/>
      </c>
      <c r="I94" s="488" t="str">
        <f t="shared" si="10"/>
        <v/>
      </c>
      <c r="J94" s="488" t="str">
        <f t="shared" si="11"/>
        <v/>
      </c>
      <c r="K94" s="488" t="str">
        <f t="shared" si="12"/>
        <v/>
      </c>
      <c r="L94" s="488" t="str">
        <f t="shared" si="13"/>
        <v/>
      </c>
      <c r="M94" s="489" t="str">
        <f t="shared" si="14"/>
        <v/>
      </c>
      <c r="N94" s="498"/>
      <c r="O94" s="489"/>
      <c r="P94" s="164">
        <f t="shared" ca="1" si="15"/>
        <v>0</v>
      </c>
    </row>
    <row r="95" spans="1:16">
      <c r="A95" s="156"/>
      <c r="B95" s="493"/>
      <c r="C95" s="494"/>
      <c r="D95" s="495"/>
      <c r="E95" s="496"/>
      <c r="F95" s="497"/>
      <c r="G95" s="487" t="str">
        <f t="shared" si="8"/>
        <v/>
      </c>
      <c r="H95" s="488" t="str">
        <f t="shared" si="9"/>
        <v/>
      </c>
      <c r="I95" s="488" t="str">
        <f t="shared" si="10"/>
        <v/>
      </c>
      <c r="J95" s="488" t="str">
        <f t="shared" si="11"/>
        <v/>
      </c>
      <c r="K95" s="488" t="str">
        <f t="shared" si="12"/>
        <v/>
      </c>
      <c r="L95" s="488" t="str">
        <f t="shared" si="13"/>
        <v/>
      </c>
      <c r="M95" s="489" t="str">
        <f t="shared" si="14"/>
        <v/>
      </c>
      <c r="N95" s="498"/>
      <c r="O95" s="489"/>
      <c r="P95" s="164">
        <f t="shared" ca="1" si="15"/>
        <v>0</v>
      </c>
    </row>
    <row r="96" spans="1:16">
      <c r="A96" s="156"/>
      <c r="B96" s="493"/>
      <c r="C96" s="494"/>
      <c r="D96" s="495"/>
      <c r="E96" s="496"/>
      <c r="F96" s="497"/>
      <c r="G96" s="487" t="str">
        <f t="shared" si="8"/>
        <v/>
      </c>
      <c r="H96" s="488" t="str">
        <f t="shared" si="9"/>
        <v/>
      </c>
      <c r="I96" s="488" t="str">
        <f t="shared" si="10"/>
        <v/>
      </c>
      <c r="J96" s="488" t="str">
        <f t="shared" si="11"/>
        <v/>
      </c>
      <c r="K96" s="488" t="str">
        <f t="shared" si="12"/>
        <v/>
      </c>
      <c r="L96" s="488" t="str">
        <f t="shared" si="13"/>
        <v/>
      </c>
      <c r="M96" s="489" t="str">
        <f t="shared" si="14"/>
        <v/>
      </c>
      <c r="N96" s="498"/>
      <c r="O96" s="489"/>
      <c r="P96" s="164">
        <f t="shared" ca="1" si="15"/>
        <v>0</v>
      </c>
    </row>
    <row r="97" spans="1:16">
      <c r="A97" s="156"/>
      <c r="B97" s="493"/>
      <c r="C97" s="494"/>
      <c r="D97" s="495"/>
      <c r="E97" s="496"/>
      <c r="F97" s="497"/>
      <c r="G97" s="487" t="str">
        <f t="shared" si="8"/>
        <v/>
      </c>
      <c r="H97" s="488" t="str">
        <f t="shared" si="9"/>
        <v/>
      </c>
      <c r="I97" s="488" t="str">
        <f t="shared" si="10"/>
        <v/>
      </c>
      <c r="J97" s="488" t="str">
        <f t="shared" si="11"/>
        <v/>
      </c>
      <c r="K97" s="488" t="str">
        <f t="shared" si="12"/>
        <v/>
      </c>
      <c r="L97" s="488" t="str">
        <f t="shared" si="13"/>
        <v/>
      </c>
      <c r="M97" s="489" t="str">
        <f t="shared" si="14"/>
        <v/>
      </c>
      <c r="N97" s="498"/>
      <c r="O97" s="489"/>
      <c r="P97" s="164">
        <f t="shared" ca="1" si="15"/>
        <v>0</v>
      </c>
    </row>
    <row r="98" spans="1:16">
      <c r="A98" s="156"/>
      <c r="B98" s="493"/>
      <c r="C98" s="494"/>
      <c r="D98" s="495"/>
      <c r="E98" s="496"/>
      <c r="F98" s="497"/>
      <c r="G98" s="487" t="str">
        <f t="shared" si="8"/>
        <v/>
      </c>
      <c r="H98" s="488" t="str">
        <f t="shared" si="9"/>
        <v/>
      </c>
      <c r="I98" s="488" t="str">
        <f t="shared" si="10"/>
        <v/>
      </c>
      <c r="J98" s="488" t="str">
        <f t="shared" si="11"/>
        <v/>
      </c>
      <c r="K98" s="488" t="str">
        <f t="shared" si="12"/>
        <v/>
      </c>
      <c r="L98" s="488" t="str">
        <f t="shared" si="13"/>
        <v/>
      </c>
      <c r="M98" s="489" t="str">
        <f t="shared" si="14"/>
        <v/>
      </c>
      <c r="N98" s="498"/>
      <c r="O98" s="489"/>
      <c r="P98" s="164">
        <f t="shared" ca="1" si="15"/>
        <v>0</v>
      </c>
    </row>
    <row r="99" spans="1:16">
      <c r="A99" s="156"/>
      <c r="B99" s="493"/>
      <c r="C99" s="494"/>
      <c r="D99" s="495"/>
      <c r="E99" s="496"/>
      <c r="F99" s="497"/>
      <c r="G99" s="487" t="str">
        <f t="shared" si="8"/>
        <v/>
      </c>
      <c r="H99" s="488" t="str">
        <f t="shared" si="9"/>
        <v/>
      </c>
      <c r="I99" s="488" t="str">
        <f t="shared" si="10"/>
        <v/>
      </c>
      <c r="J99" s="488" t="str">
        <f t="shared" si="11"/>
        <v/>
      </c>
      <c r="K99" s="488" t="str">
        <f t="shared" si="12"/>
        <v/>
      </c>
      <c r="L99" s="488" t="str">
        <f t="shared" si="13"/>
        <v/>
      </c>
      <c r="M99" s="489" t="str">
        <f t="shared" si="14"/>
        <v/>
      </c>
      <c r="N99" s="498"/>
      <c r="O99" s="489"/>
      <c r="P99" s="164">
        <f t="shared" ca="1" si="15"/>
        <v>0</v>
      </c>
    </row>
    <row r="100" spans="1:16">
      <c r="A100" s="156"/>
      <c r="B100" s="493"/>
      <c r="C100" s="494"/>
      <c r="D100" s="495"/>
      <c r="E100" s="496"/>
      <c r="F100" s="497"/>
      <c r="G100" s="487" t="str">
        <f t="shared" si="8"/>
        <v/>
      </c>
      <c r="H100" s="488" t="str">
        <f t="shared" si="9"/>
        <v/>
      </c>
      <c r="I100" s="488" t="str">
        <f t="shared" si="10"/>
        <v/>
      </c>
      <c r="J100" s="488" t="str">
        <f t="shared" si="11"/>
        <v/>
      </c>
      <c r="K100" s="488" t="str">
        <f t="shared" si="12"/>
        <v/>
      </c>
      <c r="L100" s="488" t="str">
        <f t="shared" si="13"/>
        <v/>
      </c>
      <c r="M100" s="489" t="str">
        <f t="shared" si="14"/>
        <v/>
      </c>
      <c r="N100" s="498"/>
      <c r="O100" s="489"/>
      <c r="P100" s="164">
        <f t="shared" ca="1" si="15"/>
        <v>0</v>
      </c>
    </row>
    <row r="101" spans="1:16">
      <c r="A101" s="156"/>
      <c r="B101" s="493"/>
      <c r="C101" s="494"/>
      <c r="D101" s="495"/>
      <c r="E101" s="496"/>
      <c r="F101" s="497"/>
      <c r="G101" s="487" t="str">
        <f t="shared" si="8"/>
        <v/>
      </c>
      <c r="H101" s="488" t="str">
        <f t="shared" si="9"/>
        <v/>
      </c>
      <c r="I101" s="488" t="str">
        <f t="shared" si="10"/>
        <v/>
      </c>
      <c r="J101" s="488" t="str">
        <f t="shared" si="11"/>
        <v/>
      </c>
      <c r="K101" s="488" t="str">
        <f t="shared" si="12"/>
        <v/>
      </c>
      <c r="L101" s="488" t="str">
        <f t="shared" si="13"/>
        <v/>
      </c>
      <c r="M101" s="489" t="str">
        <f t="shared" si="14"/>
        <v/>
      </c>
      <c r="N101" s="498"/>
      <c r="O101" s="489"/>
      <c r="P101" s="164">
        <f t="shared" ca="1" si="15"/>
        <v>0</v>
      </c>
    </row>
    <row r="102" spans="1:16">
      <c r="A102" s="156"/>
      <c r="B102" s="493"/>
      <c r="C102" s="494"/>
      <c r="D102" s="495"/>
      <c r="E102" s="496"/>
      <c r="F102" s="497"/>
      <c r="G102" s="487" t="str">
        <f t="shared" si="8"/>
        <v/>
      </c>
      <c r="H102" s="488" t="str">
        <f t="shared" si="9"/>
        <v/>
      </c>
      <c r="I102" s="488" t="str">
        <f t="shared" si="10"/>
        <v/>
      </c>
      <c r="J102" s="488" t="str">
        <f t="shared" si="11"/>
        <v/>
      </c>
      <c r="K102" s="488" t="str">
        <f t="shared" si="12"/>
        <v/>
      </c>
      <c r="L102" s="488" t="str">
        <f t="shared" si="13"/>
        <v/>
      </c>
      <c r="M102" s="489" t="str">
        <f t="shared" si="14"/>
        <v/>
      </c>
      <c r="N102" s="498"/>
      <c r="O102" s="489"/>
      <c r="P102" s="164">
        <f t="shared" ca="1" si="15"/>
        <v>0</v>
      </c>
    </row>
    <row r="103" spans="1:16">
      <c r="A103" s="156"/>
      <c r="B103" s="493"/>
      <c r="C103" s="494"/>
      <c r="D103" s="495"/>
      <c r="E103" s="496"/>
      <c r="F103" s="497"/>
      <c r="G103" s="487" t="str">
        <f t="shared" si="8"/>
        <v/>
      </c>
      <c r="H103" s="488" t="str">
        <f t="shared" si="9"/>
        <v/>
      </c>
      <c r="I103" s="488" t="str">
        <f t="shared" si="10"/>
        <v/>
      </c>
      <c r="J103" s="488" t="str">
        <f t="shared" si="11"/>
        <v/>
      </c>
      <c r="K103" s="488" t="str">
        <f t="shared" si="12"/>
        <v/>
      </c>
      <c r="L103" s="488" t="str">
        <f t="shared" si="13"/>
        <v/>
      </c>
      <c r="M103" s="489" t="str">
        <f t="shared" si="14"/>
        <v/>
      </c>
      <c r="N103" s="498"/>
      <c r="O103" s="489"/>
      <c r="P103" s="164">
        <f t="shared" ca="1" si="15"/>
        <v>0</v>
      </c>
    </row>
    <row r="104" spans="1:16">
      <c r="A104" s="156"/>
      <c r="B104" s="493"/>
      <c r="C104" s="494"/>
      <c r="D104" s="495"/>
      <c r="E104" s="496"/>
      <c r="F104" s="497"/>
      <c r="G104" s="487" t="str">
        <f t="shared" si="8"/>
        <v/>
      </c>
      <c r="H104" s="488" t="str">
        <f t="shared" si="9"/>
        <v/>
      </c>
      <c r="I104" s="488" t="str">
        <f t="shared" si="10"/>
        <v/>
      </c>
      <c r="J104" s="488" t="str">
        <f t="shared" si="11"/>
        <v/>
      </c>
      <c r="K104" s="488" t="str">
        <f t="shared" si="12"/>
        <v/>
      </c>
      <c r="L104" s="488" t="str">
        <f t="shared" si="13"/>
        <v/>
      </c>
      <c r="M104" s="489" t="str">
        <f t="shared" si="14"/>
        <v/>
      </c>
      <c r="N104" s="498"/>
      <c r="O104" s="489"/>
      <c r="P104" s="164">
        <f t="shared" ca="1" si="15"/>
        <v>0</v>
      </c>
    </row>
    <row r="105" spans="1:16">
      <c r="A105" s="156"/>
      <c r="B105" s="493"/>
      <c r="C105" s="494"/>
      <c r="D105" s="495"/>
      <c r="E105" s="496"/>
      <c r="F105" s="497"/>
      <c r="G105" s="487" t="str">
        <f t="shared" si="8"/>
        <v/>
      </c>
      <c r="H105" s="488" t="str">
        <f t="shared" si="9"/>
        <v/>
      </c>
      <c r="I105" s="488" t="str">
        <f t="shared" si="10"/>
        <v/>
      </c>
      <c r="J105" s="488" t="str">
        <f t="shared" si="11"/>
        <v/>
      </c>
      <c r="K105" s="488" t="str">
        <f t="shared" si="12"/>
        <v/>
      </c>
      <c r="L105" s="488" t="str">
        <f t="shared" si="13"/>
        <v/>
      </c>
      <c r="M105" s="489" t="str">
        <f t="shared" si="14"/>
        <v/>
      </c>
      <c r="N105" s="498"/>
      <c r="O105" s="489"/>
      <c r="P105" s="164">
        <f t="shared" ca="1" si="15"/>
        <v>0</v>
      </c>
    </row>
    <row r="106" spans="1:16">
      <c r="A106" s="156"/>
      <c r="B106" s="493"/>
      <c r="C106" s="494"/>
      <c r="D106" s="495"/>
      <c r="E106" s="496"/>
      <c r="F106" s="497"/>
      <c r="G106" s="487" t="str">
        <f t="shared" si="8"/>
        <v/>
      </c>
      <c r="H106" s="488" t="str">
        <f t="shared" si="9"/>
        <v/>
      </c>
      <c r="I106" s="488" t="str">
        <f t="shared" si="10"/>
        <v/>
      </c>
      <c r="J106" s="488" t="str">
        <f t="shared" si="11"/>
        <v/>
      </c>
      <c r="K106" s="488" t="str">
        <f t="shared" si="12"/>
        <v/>
      </c>
      <c r="L106" s="488" t="str">
        <f t="shared" si="13"/>
        <v/>
      </c>
      <c r="M106" s="489" t="str">
        <f t="shared" si="14"/>
        <v/>
      </c>
      <c r="N106" s="498"/>
      <c r="O106" s="489"/>
      <c r="P106" s="164">
        <f t="shared" ca="1" si="15"/>
        <v>0</v>
      </c>
    </row>
    <row r="107" spans="1:16">
      <c r="A107" s="156"/>
      <c r="B107" s="493"/>
      <c r="C107" s="494"/>
      <c r="D107" s="495"/>
      <c r="E107" s="496"/>
      <c r="F107" s="497"/>
      <c r="G107" s="487" t="str">
        <f t="shared" si="8"/>
        <v/>
      </c>
      <c r="H107" s="488" t="str">
        <f t="shared" si="9"/>
        <v/>
      </c>
      <c r="I107" s="488" t="str">
        <f t="shared" si="10"/>
        <v/>
      </c>
      <c r="J107" s="488" t="str">
        <f t="shared" si="11"/>
        <v/>
      </c>
      <c r="K107" s="488" t="str">
        <f t="shared" si="12"/>
        <v/>
      </c>
      <c r="L107" s="488" t="str">
        <f t="shared" si="13"/>
        <v/>
      </c>
      <c r="M107" s="489" t="str">
        <f t="shared" si="14"/>
        <v/>
      </c>
      <c r="N107" s="498"/>
      <c r="O107" s="489"/>
      <c r="P107" s="164">
        <f t="shared" ca="1" si="15"/>
        <v>0</v>
      </c>
    </row>
    <row r="108" spans="1:16">
      <c r="A108" s="156"/>
      <c r="B108" s="493"/>
      <c r="C108" s="494"/>
      <c r="D108" s="495"/>
      <c r="E108" s="496"/>
      <c r="F108" s="497"/>
      <c r="G108" s="487" t="str">
        <f t="shared" si="8"/>
        <v/>
      </c>
      <c r="H108" s="488" t="str">
        <f t="shared" si="9"/>
        <v/>
      </c>
      <c r="I108" s="488" t="str">
        <f t="shared" si="10"/>
        <v/>
      </c>
      <c r="J108" s="488" t="str">
        <f t="shared" si="11"/>
        <v/>
      </c>
      <c r="K108" s="488" t="str">
        <f t="shared" si="12"/>
        <v/>
      </c>
      <c r="L108" s="488" t="str">
        <f t="shared" si="13"/>
        <v/>
      </c>
      <c r="M108" s="489" t="str">
        <f t="shared" si="14"/>
        <v/>
      </c>
      <c r="N108" s="498"/>
      <c r="O108" s="489"/>
      <c r="P108" s="164">
        <f t="shared" ca="1" si="15"/>
        <v>0</v>
      </c>
    </row>
    <row r="109" spans="1:16">
      <c r="A109" s="156"/>
      <c r="B109" s="493"/>
      <c r="C109" s="494"/>
      <c r="D109" s="495"/>
      <c r="E109" s="496"/>
      <c r="F109" s="497"/>
      <c r="G109" s="487" t="str">
        <f t="shared" si="8"/>
        <v/>
      </c>
      <c r="H109" s="488" t="str">
        <f t="shared" si="9"/>
        <v/>
      </c>
      <c r="I109" s="488" t="str">
        <f t="shared" si="10"/>
        <v/>
      </c>
      <c r="J109" s="488" t="str">
        <f t="shared" si="11"/>
        <v/>
      </c>
      <c r="K109" s="488" t="str">
        <f t="shared" si="12"/>
        <v/>
      </c>
      <c r="L109" s="488" t="str">
        <f t="shared" si="13"/>
        <v/>
      </c>
      <c r="M109" s="489" t="str">
        <f t="shared" si="14"/>
        <v/>
      </c>
      <c r="N109" s="498"/>
      <c r="O109" s="489"/>
      <c r="P109" s="164">
        <f t="shared" ca="1" si="15"/>
        <v>0</v>
      </c>
    </row>
    <row r="110" spans="1:16">
      <c r="A110" s="156"/>
      <c r="B110" s="493"/>
      <c r="C110" s="494"/>
      <c r="D110" s="495"/>
      <c r="E110" s="496"/>
      <c r="F110" s="497"/>
      <c r="G110" s="487" t="str">
        <f t="shared" si="8"/>
        <v/>
      </c>
      <c r="H110" s="488" t="str">
        <f t="shared" si="9"/>
        <v/>
      </c>
      <c r="I110" s="488" t="str">
        <f t="shared" si="10"/>
        <v/>
      </c>
      <c r="J110" s="488" t="str">
        <f t="shared" si="11"/>
        <v/>
      </c>
      <c r="K110" s="488" t="str">
        <f t="shared" si="12"/>
        <v/>
      </c>
      <c r="L110" s="488" t="str">
        <f t="shared" si="13"/>
        <v/>
      </c>
      <c r="M110" s="489" t="str">
        <f t="shared" si="14"/>
        <v/>
      </c>
      <c r="N110" s="498"/>
      <c r="O110" s="489"/>
      <c r="P110" s="164">
        <f t="shared" ca="1" si="15"/>
        <v>0</v>
      </c>
    </row>
    <row r="111" spans="1:16">
      <c r="A111" s="156"/>
      <c r="B111" s="493"/>
      <c r="C111" s="494"/>
      <c r="D111" s="495"/>
      <c r="E111" s="496"/>
      <c r="F111" s="497"/>
      <c r="G111" s="487" t="str">
        <f t="shared" si="8"/>
        <v/>
      </c>
      <c r="H111" s="488" t="str">
        <f t="shared" si="9"/>
        <v/>
      </c>
      <c r="I111" s="488" t="str">
        <f t="shared" si="10"/>
        <v/>
      </c>
      <c r="J111" s="488" t="str">
        <f t="shared" si="11"/>
        <v/>
      </c>
      <c r="K111" s="488" t="str">
        <f t="shared" si="12"/>
        <v/>
      </c>
      <c r="L111" s="488" t="str">
        <f t="shared" si="13"/>
        <v/>
      </c>
      <c r="M111" s="489" t="str">
        <f t="shared" si="14"/>
        <v/>
      </c>
      <c r="N111" s="498"/>
      <c r="O111" s="489"/>
      <c r="P111" s="164">
        <f t="shared" ca="1" si="15"/>
        <v>0</v>
      </c>
    </row>
    <row r="112" spans="1:16">
      <c r="A112" s="156"/>
      <c r="B112" s="493"/>
      <c r="C112" s="494"/>
      <c r="D112" s="495"/>
      <c r="E112" s="496"/>
      <c r="F112" s="497"/>
      <c r="G112" s="487" t="str">
        <f t="shared" si="8"/>
        <v/>
      </c>
      <c r="H112" s="488" t="str">
        <f t="shared" si="9"/>
        <v/>
      </c>
      <c r="I112" s="488" t="str">
        <f t="shared" si="10"/>
        <v/>
      </c>
      <c r="J112" s="488" t="str">
        <f t="shared" si="11"/>
        <v/>
      </c>
      <c r="K112" s="488" t="str">
        <f t="shared" si="12"/>
        <v/>
      </c>
      <c r="L112" s="488" t="str">
        <f t="shared" si="13"/>
        <v/>
      </c>
      <c r="M112" s="489" t="str">
        <f t="shared" si="14"/>
        <v/>
      </c>
      <c r="N112" s="498"/>
      <c r="O112" s="489"/>
      <c r="P112" s="164">
        <f t="shared" ca="1" si="15"/>
        <v>0</v>
      </c>
    </row>
    <row r="113" spans="1:16">
      <c r="A113" s="156"/>
      <c r="B113" s="493"/>
      <c r="C113" s="494"/>
      <c r="D113" s="495"/>
      <c r="E113" s="496"/>
      <c r="F113" s="497"/>
      <c r="G113" s="487" t="str">
        <f t="shared" si="8"/>
        <v/>
      </c>
      <c r="H113" s="488" t="str">
        <f t="shared" si="9"/>
        <v/>
      </c>
      <c r="I113" s="488" t="str">
        <f t="shared" si="10"/>
        <v/>
      </c>
      <c r="J113" s="488" t="str">
        <f t="shared" si="11"/>
        <v/>
      </c>
      <c r="K113" s="488" t="str">
        <f t="shared" si="12"/>
        <v/>
      </c>
      <c r="L113" s="488" t="str">
        <f t="shared" si="13"/>
        <v/>
      </c>
      <c r="M113" s="489" t="str">
        <f t="shared" si="14"/>
        <v/>
      </c>
      <c r="N113" s="498"/>
      <c r="O113" s="489"/>
      <c r="P113" s="164">
        <f t="shared" ca="1" si="15"/>
        <v>0</v>
      </c>
    </row>
    <row r="114" spans="1:16">
      <c r="A114" s="156"/>
      <c r="B114" s="493"/>
      <c r="C114" s="494"/>
      <c r="D114" s="495"/>
      <c r="E114" s="496"/>
      <c r="F114" s="497"/>
      <c r="G114" s="487" t="str">
        <f t="shared" si="8"/>
        <v/>
      </c>
      <c r="H114" s="488" t="str">
        <f t="shared" si="9"/>
        <v/>
      </c>
      <c r="I114" s="488" t="str">
        <f t="shared" si="10"/>
        <v/>
      </c>
      <c r="J114" s="488" t="str">
        <f t="shared" si="11"/>
        <v/>
      </c>
      <c r="K114" s="488" t="str">
        <f t="shared" si="12"/>
        <v/>
      </c>
      <c r="L114" s="488" t="str">
        <f t="shared" si="13"/>
        <v/>
      </c>
      <c r="M114" s="489" t="str">
        <f t="shared" si="14"/>
        <v/>
      </c>
      <c r="N114" s="498"/>
      <c r="O114" s="489"/>
      <c r="P114" s="164">
        <f t="shared" ca="1" si="15"/>
        <v>0</v>
      </c>
    </row>
    <row r="115" spans="1:16">
      <c r="A115" s="156"/>
      <c r="B115" s="493"/>
      <c r="C115" s="494"/>
      <c r="D115" s="495"/>
      <c r="E115" s="496"/>
      <c r="F115" s="497"/>
      <c r="G115" s="487" t="str">
        <f t="shared" si="8"/>
        <v/>
      </c>
      <c r="H115" s="488" t="str">
        <f t="shared" si="9"/>
        <v/>
      </c>
      <c r="I115" s="488" t="str">
        <f t="shared" si="10"/>
        <v/>
      </c>
      <c r="J115" s="488" t="str">
        <f t="shared" si="11"/>
        <v/>
      </c>
      <c r="K115" s="488" t="str">
        <f t="shared" si="12"/>
        <v/>
      </c>
      <c r="L115" s="488" t="str">
        <f t="shared" si="13"/>
        <v/>
      </c>
      <c r="M115" s="489" t="str">
        <f t="shared" si="14"/>
        <v/>
      </c>
      <c r="N115" s="498"/>
      <c r="O115" s="489"/>
      <c r="P115" s="164">
        <f t="shared" ca="1" si="15"/>
        <v>0</v>
      </c>
    </row>
    <row r="116" spans="1:16">
      <c r="A116" s="156"/>
      <c r="B116" s="493"/>
      <c r="C116" s="494"/>
      <c r="D116" s="495"/>
      <c r="E116" s="496"/>
      <c r="F116" s="497"/>
      <c r="G116" s="487" t="str">
        <f t="shared" si="8"/>
        <v/>
      </c>
      <c r="H116" s="488" t="str">
        <f t="shared" si="9"/>
        <v/>
      </c>
      <c r="I116" s="488" t="str">
        <f t="shared" si="10"/>
        <v/>
      </c>
      <c r="J116" s="488" t="str">
        <f t="shared" si="11"/>
        <v/>
      </c>
      <c r="K116" s="488" t="str">
        <f t="shared" si="12"/>
        <v/>
      </c>
      <c r="L116" s="488" t="str">
        <f t="shared" si="13"/>
        <v/>
      </c>
      <c r="M116" s="489" t="str">
        <f t="shared" si="14"/>
        <v/>
      </c>
      <c r="N116" s="498"/>
      <c r="O116" s="489"/>
      <c r="P116" s="164">
        <f t="shared" ca="1" si="15"/>
        <v>0</v>
      </c>
    </row>
    <row r="117" spans="1:16">
      <c r="A117" s="156"/>
      <c r="B117" s="493"/>
      <c r="C117" s="494"/>
      <c r="D117" s="495"/>
      <c r="E117" s="496"/>
      <c r="F117" s="497"/>
      <c r="G117" s="487" t="str">
        <f t="shared" si="8"/>
        <v/>
      </c>
      <c r="H117" s="488" t="str">
        <f t="shared" si="9"/>
        <v/>
      </c>
      <c r="I117" s="488" t="str">
        <f t="shared" si="10"/>
        <v/>
      </c>
      <c r="J117" s="488" t="str">
        <f t="shared" si="11"/>
        <v/>
      </c>
      <c r="K117" s="488" t="str">
        <f t="shared" si="12"/>
        <v/>
      </c>
      <c r="L117" s="488" t="str">
        <f t="shared" si="13"/>
        <v/>
      </c>
      <c r="M117" s="489" t="str">
        <f t="shared" si="14"/>
        <v/>
      </c>
      <c r="N117" s="498"/>
      <c r="O117" s="489"/>
      <c r="P117" s="164">
        <f t="shared" ca="1" si="15"/>
        <v>0</v>
      </c>
    </row>
    <row r="118" spans="1:16">
      <c r="A118" s="156"/>
      <c r="B118" s="493"/>
      <c r="C118" s="494"/>
      <c r="D118" s="495"/>
      <c r="E118" s="496"/>
      <c r="F118" s="497"/>
      <c r="G118" s="487" t="str">
        <f t="shared" si="8"/>
        <v/>
      </c>
      <c r="H118" s="488" t="str">
        <f t="shared" si="9"/>
        <v/>
      </c>
      <c r="I118" s="488" t="str">
        <f t="shared" si="10"/>
        <v/>
      </c>
      <c r="J118" s="488" t="str">
        <f t="shared" si="11"/>
        <v/>
      </c>
      <c r="K118" s="488" t="str">
        <f t="shared" si="12"/>
        <v/>
      </c>
      <c r="L118" s="488" t="str">
        <f t="shared" si="13"/>
        <v/>
      </c>
      <c r="M118" s="489" t="str">
        <f t="shared" si="14"/>
        <v/>
      </c>
      <c r="N118" s="498"/>
      <c r="O118" s="489"/>
      <c r="P118" s="164">
        <f t="shared" ca="1" si="15"/>
        <v>0</v>
      </c>
    </row>
    <row r="119" spans="1:16">
      <c r="A119" s="156"/>
      <c r="B119" s="493"/>
      <c r="C119" s="494"/>
      <c r="D119" s="495"/>
      <c r="E119" s="496"/>
      <c r="F119" s="497"/>
      <c r="G119" s="487" t="str">
        <f t="shared" si="8"/>
        <v/>
      </c>
      <c r="H119" s="488" t="str">
        <f t="shared" si="9"/>
        <v/>
      </c>
      <c r="I119" s="488" t="str">
        <f t="shared" si="10"/>
        <v/>
      </c>
      <c r="J119" s="488" t="str">
        <f t="shared" si="11"/>
        <v/>
      </c>
      <c r="K119" s="488" t="str">
        <f t="shared" si="12"/>
        <v/>
      </c>
      <c r="L119" s="488" t="str">
        <f t="shared" si="13"/>
        <v/>
      </c>
      <c r="M119" s="489" t="str">
        <f t="shared" si="14"/>
        <v/>
      </c>
      <c r="N119" s="498"/>
      <c r="O119" s="489"/>
      <c r="P119" s="164">
        <f t="shared" ca="1" si="15"/>
        <v>0</v>
      </c>
    </row>
    <row r="120" spans="1:16">
      <c r="A120" s="156"/>
      <c r="B120" s="493"/>
      <c r="C120" s="494"/>
      <c r="D120" s="495"/>
      <c r="E120" s="496"/>
      <c r="F120" s="497"/>
      <c r="G120" s="487" t="str">
        <f t="shared" si="8"/>
        <v/>
      </c>
      <c r="H120" s="488" t="str">
        <f t="shared" si="9"/>
        <v/>
      </c>
      <c r="I120" s="488" t="str">
        <f t="shared" si="10"/>
        <v/>
      </c>
      <c r="J120" s="488" t="str">
        <f t="shared" si="11"/>
        <v/>
      </c>
      <c r="K120" s="488" t="str">
        <f t="shared" si="12"/>
        <v/>
      </c>
      <c r="L120" s="488" t="str">
        <f t="shared" si="13"/>
        <v/>
      </c>
      <c r="M120" s="489" t="str">
        <f t="shared" si="14"/>
        <v/>
      </c>
      <c r="N120" s="498"/>
      <c r="O120" s="489"/>
      <c r="P120" s="164">
        <f t="shared" ca="1" si="15"/>
        <v>0</v>
      </c>
    </row>
    <row r="121" spans="1:16">
      <c r="A121" s="156"/>
      <c r="B121" s="493"/>
      <c r="C121" s="494"/>
      <c r="D121" s="495"/>
      <c r="E121" s="496"/>
      <c r="F121" s="497"/>
      <c r="G121" s="487" t="str">
        <f t="shared" si="8"/>
        <v/>
      </c>
      <c r="H121" s="488" t="str">
        <f t="shared" si="9"/>
        <v/>
      </c>
      <c r="I121" s="488" t="str">
        <f t="shared" si="10"/>
        <v/>
      </c>
      <c r="J121" s="488" t="str">
        <f t="shared" si="11"/>
        <v/>
      </c>
      <c r="K121" s="488" t="str">
        <f t="shared" si="12"/>
        <v/>
      </c>
      <c r="L121" s="488" t="str">
        <f t="shared" si="13"/>
        <v/>
      </c>
      <c r="M121" s="489" t="str">
        <f t="shared" si="14"/>
        <v/>
      </c>
      <c r="N121" s="498"/>
      <c r="O121" s="489"/>
      <c r="P121" s="164">
        <f t="shared" ca="1" si="15"/>
        <v>0</v>
      </c>
    </row>
    <row r="122" spans="1:16">
      <c r="A122" s="156"/>
      <c r="B122" s="493"/>
      <c r="C122" s="494"/>
      <c r="D122" s="495"/>
      <c r="E122" s="496"/>
      <c r="F122" s="497"/>
      <c r="G122" s="487" t="str">
        <f t="shared" si="8"/>
        <v/>
      </c>
      <c r="H122" s="488" t="str">
        <f t="shared" si="9"/>
        <v/>
      </c>
      <c r="I122" s="488" t="str">
        <f t="shared" si="10"/>
        <v/>
      </c>
      <c r="J122" s="488" t="str">
        <f t="shared" si="11"/>
        <v/>
      </c>
      <c r="K122" s="488" t="str">
        <f t="shared" si="12"/>
        <v/>
      </c>
      <c r="L122" s="488" t="str">
        <f t="shared" si="13"/>
        <v/>
      </c>
      <c r="M122" s="489" t="str">
        <f t="shared" si="14"/>
        <v/>
      </c>
      <c r="N122" s="498"/>
      <c r="O122" s="489"/>
      <c r="P122" s="164">
        <f t="shared" ca="1" si="15"/>
        <v>0</v>
      </c>
    </row>
    <row r="123" spans="1:16">
      <c r="A123" s="156"/>
      <c r="B123" s="493"/>
      <c r="C123" s="494"/>
      <c r="D123" s="495"/>
      <c r="E123" s="496"/>
      <c r="F123" s="497"/>
      <c r="G123" s="487" t="str">
        <f t="shared" si="8"/>
        <v/>
      </c>
      <c r="H123" s="488" t="str">
        <f t="shared" si="9"/>
        <v/>
      </c>
      <c r="I123" s="488" t="str">
        <f t="shared" si="10"/>
        <v/>
      </c>
      <c r="J123" s="488" t="str">
        <f t="shared" si="11"/>
        <v/>
      </c>
      <c r="K123" s="488" t="str">
        <f t="shared" si="12"/>
        <v/>
      </c>
      <c r="L123" s="488" t="str">
        <f t="shared" si="13"/>
        <v/>
      </c>
      <c r="M123" s="489" t="str">
        <f t="shared" si="14"/>
        <v/>
      </c>
      <c r="N123" s="498"/>
      <c r="O123" s="489"/>
      <c r="P123" s="164">
        <f t="shared" ca="1" si="15"/>
        <v>0</v>
      </c>
    </row>
    <row r="124" spans="1:16">
      <c r="A124" s="156"/>
      <c r="B124" s="493"/>
      <c r="C124" s="494"/>
      <c r="D124" s="495"/>
      <c r="E124" s="496"/>
      <c r="F124" s="497"/>
      <c r="G124" s="487" t="str">
        <f t="shared" si="8"/>
        <v/>
      </c>
      <c r="H124" s="488" t="str">
        <f t="shared" si="9"/>
        <v/>
      </c>
      <c r="I124" s="488" t="str">
        <f t="shared" si="10"/>
        <v/>
      </c>
      <c r="J124" s="488" t="str">
        <f t="shared" si="11"/>
        <v/>
      </c>
      <c r="K124" s="488" t="str">
        <f t="shared" si="12"/>
        <v/>
      </c>
      <c r="L124" s="488" t="str">
        <f t="shared" si="13"/>
        <v/>
      </c>
      <c r="M124" s="489" t="str">
        <f t="shared" si="14"/>
        <v/>
      </c>
      <c r="N124" s="498"/>
      <c r="O124" s="489"/>
      <c r="P124" s="164">
        <f t="shared" ca="1" si="15"/>
        <v>0</v>
      </c>
    </row>
    <row r="125" spans="1:16">
      <c r="A125" s="156"/>
      <c r="B125" s="493"/>
      <c r="C125" s="494"/>
      <c r="D125" s="495"/>
      <c r="E125" s="496"/>
      <c r="F125" s="497"/>
      <c r="G125" s="487" t="str">
        <f t="shared" si="8"/>
        <v/>
      </c>
      <c r="H125" s="488" t="str">
        <f t="shared" si="9"/>
        <v/>
      </c>
      <c r="I125" s="488" t="str">
        <f t="shared" si="10"/>
        <v/>
      </c>
      <c r="J125" s="488" t="str">
        <f t="shared" si="11"/>
        <v/>
      </c>
      <c r="K125" s="488" t="str">
        <f t="shared" si="12"/>
        <v/>
      </c>
      <c r="L125" s="488" t="str">
        <f t="shared" si="13"/>
        <v/>
      </c>
      <c r="M125" s="489" t="str">
        <f t="shared" si="14"/>
        <v/>
      </c>
      <c r="N125" s="498"/>
      <c r="O125" s="489"/>
      <c r="P125" s="164">
        <f t="shared" ca="1" si="15"/>
        <v>0</v>
      </c>
    </row>
    <row r="126" spans="1:16">
      <c r="A126" s="156"/>
      <c r="B126" s="493"/>
      <c r="C126" s="494"/>
      <c r="D126" s="495"/>
      <c r="E126" s="496"/>
      <c r="F126" s="497"/>
      <c r="G126" s="487" t="str">
        <f t="shared" si="8"/>
        <v/>
      </c>
      <c r="H126" s="488" t="str">
        <f t="shared" si="9"/>
        <v/>
      </c>
      <c r="I126" s="488" t="str">
        <f t="shared" si="10"/>
        <v/>
      </c>
      <c r="J126" s="488" t="str">
        <f t="shared" si="11"/>
        <v/>
      </c>
      <c r="K126" s="488" t="str">
        <f t="shared" si="12"/>
        <v/>
      </c>
      <c r="L126" s="488" t="str">
        <f t="shared" si="13"/>
        <v/>
      </c>
      <c r="M126" s="489" t="str">
        <f t="shared" si="14"/>
        <v/>
      </c>
      <c r="N126" s="498"/>
      <c r="O126" s="489"/>
      <c r="P126" s="164">
        <f t="shared" ca="1" si="15"/>
        <v>0</v>
      </c>
    </row>
    <row r="127" spans="1:16">
      <c r="A127" s="156"/>
      <c r="B127" s="493"/>
      <c r="C127" s="494"/>
      <c r="D127" s="495"/>
      <c r="E127" s="496"/>
      <c r="F127" s="497"/>
      <c r="G127" s="487" t="str">
        <f t="shared" si="8"/>
        <v/>
      </c>
      <c r="H127" s="488" t="str">
        <f t="shared" si="9"/>
        <v/>
      </c>
      <c r="I127" s="488" t="str">
        <f t="shared" si="10"/>
        <v/>
      </c>
      <c r="J127" s="488" t="str">
        <f t="shared" si="11"/>
        <v/>
      </c>
      <c r="K127" s="488" t="str">
        <f t="shared" si="12"/>
        <v/>
      </c>
      <c r="L127" s="488" t="str">
        <f t="shared" si="13"/>
        <v/>
      </c>
      <c r="M127" s="489" t="str">
        <f t="shared" si="14"/>
        <v/>
      </c>
      <c r="N127" s="498"/>
      <c r="O127" s="489"/>
      <c r="P127" s="164">
        <f t="shared" ca="1" si="15"/>
        <v>0</v>
      </c>
    </row>
    <row r="128" spans="1:16">
      <c r="A128" s="156"/>
      <c r="B128" s="493"/>
      <c r="C128" s="494"/>
      <c r="D128" s="495"/>
      <c r="E128" s="496"/>
      <c r="F128" s="497"/>
      <c r="G128" s="487" t="str">
        <f t="shared" si="8"/>
        <v/>
      </c>
      <c r="H128" s="488" t="str">
        <f t="shared" si="9"/>
        <v/>
      </c>
      <c r="I128" s="488" t="str">
        <f t="shared" si="10"/>
        <v/>
      </c>
      <c r="J128" s="488" t="str">
        <f t="shared" si="11"/>
        <v/>
      </c>
      <c r="K128" s="488" t="str">
        <f t="shared" si="12"/>
        <v/>
      </c>
      <c r="L128" s="488" t="str">
        <f t="shared" si="13"/>
        <v/>
      </c>
      <c r="M128" s="489" t="str">
        <f t="shared" si="14"/>
        <v/>
      </c>
      <c r="N128" s="498"/>
      <c r="O128" s="489"/>
      <c r="P128" s="164">
        <f t="shared" ca="1" si="15"/>
        <v>0</v>
      </c>
    </row>
    <row r="129" spans="1:16">
      <c r="A129" s="156"/>
      <c r="B129" s="493"/>
      <c r="C129" s="494"/>
      <c r="D129" s="495"/>
      <c r="E129" s="496"/>
      <c r="F129" s="497"/>
      <c r="G129" s="487" t="str">
        <f t="shared" si="8"/>
        <v/>
      </c>
      <c r="H129" s="488" t="str">
        <f t="shared" si="9"/>
        <v/>
      </c>
      <c r="I129" s="488" t="str">
        <f t="shared" si="10"/>
        <v/>
      </c>
      <c r="J129" s="488" t="str">
        <f t="shared" si="11"/>
        <v/>
      </c>
      <c r="K129" s="488" t="str">
        <f t="shared" si="12"/>
        <v/>
      </c>
      <c r="L129" s="488" t="str">
        <f t="shared" si="13"/>
        <v/>
      </c>
      <c r="M129" s="489" t="str">
        <f t="shared" si="14"/>
        <v/>
      </c>
      <c r="N129" s="498"/>
      <c r="O129" s="489"/>
      <c r="P129" s="164">
        <f t="shared" ca="1" si="15"/>
        <v>0</v>
      </c>
    </row>
    <row r="130" spans="1:16">
      <c r="A130" s="156"/>
      <c r="B130" s="493"/>
      <c r="C130" s="494"/>
      <c r="D130" s="495"/>
      <c r="E130" s="496"/>
      <c r="F130" s="497"/>
      <c r="G130" s="487" t="str">
        <f t="shared" si="8"/>
        <v/>
      </c>
      <c r="H130" s="488" t="str">
        <f t="shared" si="9"/>
        <v/>
      </c>
      <c r="I130" s="488" t="str">
        <f t="shared" si="10"/>
        <v/>
      </c>
      <c r="J130" s="488" t="str">
        <f t="shared" si="11"/>
        <v/>
      </c>
      <c r="K130" s="488" t="str">
        <f t="shared" si="12"/>
        <v/>
      </c>
      <c r="L130" s="488" t="str">
        <f t="shared" si="13"/>
        <v/>
      </c>
      <c r="M130" s="489" t="str">
        <f t="shared" si="14"/>
        <v/>
      </c>
      <c r="N130" s="498"/>
      <c r="O130" s="489"/>
      <c r="P130" s="164">
        <f t="shared" ca="1" si="15"/>
        <v>0</v>
      </c>
    </row>
    <row r="131" spans="1:16">
      <c r="A131" s="156"/>
      <c r="B131" s="493"/>
      <c r="C131" s="494"/>
      <c r="D131" s="495"/>
      <c r="E131" s="496"/>
      <c r="F131" s="497"/>
      <c r="G131" s="487" t="str">
        <f t="shared" si="8"/>
        <v/>
      </c>
      <c r="H131" s="488" t="str">
        <f t="shared" si="9"/>
        <v/>
      </c>
      <c r="I131" s="488" t="str">
        <f t="shared" si="10"/>
        <v/>
      </c>
      <c r="J131" s="488" t="str">
        <f t="shared" si="11"/>
        <v/>
      </c>
      <c r="K131" s="488" t="str">
        <f t="shared" si="12"/>
        <v/>
      </c>
      <c r="L131" s="488" t="str">
        <f t="shared" si="13"/>
        <v/>
      </c>
      <c r="M131" s="489" t="str">
        <f t="shared" si="14"/>
        <v/>
      </c>
      <c r="N131" s="498"/>
      <c r="O131" s="489"/>
      <c r="P131" s="164">
        <f t="shared" ca="1" si="15"/>
        <v>0</v>
      </c>
    </row>
    <row r="132" spans="1:16">
      <c r="A132" s="156"/>
      <c r="B132" s="493"/>
      <c r="C132" s="494"/>
      <c r="D132" s="495"/>
      <c r="E132" s="496"/>
      <c r="F132" s="497"/>
      <c r="G132" s="487" t="str">
        <f t="shared" si="8"/>
        <v/>
      </c>
      <c r="H132" s="488" t="str">
        <f t="shared" si="9"/>
        <v/>
      </c>
      <c r="I132" s="488" t="str">
        <f t="shared" si="10"/>
        <v/>
      </c>
      <c r="J132" s="488" t="str">
        <f t="shared" si="11"/>
        <v/>
      </c>
      <c r="K132" s="488" t="str">
        <f t="shared" si="12"/>
        <v/>
      </c>
      <c r="L132" s="488" t="str">
        <f t="shared" si="13"/>
        <v/>
      </c>
      <c r="M132" s="489" t="str">
        <f t="shared" si="14"/>
        <v/>
      </c>
      <c r="N132" s="498"/>
      <c r="O132" s="489"/>
      <c r="P132" s="164">
        <f t="shared" ca="1" si="15"/>
        <v>0</v>
      </c>
    </row>
    <row r="133" spans="1:16">
      <c r="A133" s="156"/>
      <c r="B133" s="493"/>
      <c r="C133" s="494"/>
      <c r="D133" s="495"/>
      <c r="E133" s="496"/>
      <c r="F133" s="497"/>
      <c r="G133" s="487" t="str">
        <f t="shared" si="8"/>
        <v/>
      </c>
      <c r="H133" s="488" t="str">
        <f t="shared" si="9"/>
        <v/>
      </c>
      <c r="I133" s="488" t="str">
        <f t="shared" si="10"/>
        <v/>
      </c>
      <c r="J133" s="488" t="str">
        <f t="shared" si="11"/>
        <v/>
      </c>
      <c r="K133" s="488" t="str">
        <f t="shared" si="12"/>
        <v/>
      </c>
      <c r="L133" s="488" t="str">
        <f t="shared" si="13"/>
        <v/>
      </c>
      <c r="M133" s="489" t="str">
        <f t="shared" si="14"/>
        <v/>
      </c>
      <c r="N133" s="498"/>
      <c r="O133" s="489"/>
      <c r="P133" s="164">
        <f t="shared" ca="1" si="15"/>
        <v>0</v>
      </c>
    </row>
    <row r="134" spans="1:16">
      <c r="A134" s="156"/>
      <c r="B134" s="493"/>
      <c r="C134" s="494"/>
      <c r="D134" s="495"/>
      <c r="E134" s="496"/>
      <c r="F134" s="497"/>
      <c r="G134" s="487" t="str">
        <f t="shared" si="8"/>
        <v/>
      </c>
      <c r="H134" s="488" t="str">
        <f t="shared" si="9"/>
        <v/>
      </c>
      <c r="I134" s="488" t="str">
        <f t="shared" si="10"/>
        <v/>
      </c>
      <c r="J134" s="488" t="str">
        <f t="shared" si="11"/>
        <v/>
      </c>
      <c r="K134" s="488" t="str">
        <f t="shared" si="12"/>
        <v/>
      </c>
      <c r="L134" s="488" t="str">
        <f t="shared" si="13"/>
        <v/>
      </c>
      <c r="M134" s="489" t="str">
        <f t="shared" si="14"/>
        <v/>
      </c>
      <c r="N134" s="498"/>
      <c r="O134" s="489"/>
      <c r="P134" s="164">
        <f t="shared" ca="1" si="15"/>
        <v>0</v>
      </c>
    </row>
    <row r="135" spans="1:16">
      <c r="A135" s="156"/>
      <c r="B135" s="493"/>
      <c r="C135" s="494"/>
      <c r="D135" s="495"/>
      <c r="E135" s="496"/>
      <c r="F135" s="497"/>
      <c r="G135" s="487" t="str">
        <f t="shared" si="8"/>
        <v/>
      </c>
      <c r="H135" s="488" t="str">
        <f t="shared" si="9"/>
        <v/>
      </c>
      <c r="I135" s="488" t="str">
        <f t="shared" si="10"/>
        <v/>
      </c>
      <c r="J135" s="488" t="str">
        <f t="shared" si="11"/>
        <v/>
      </c>
      <c r="K135" s="488" t="str">
        <f t="shared" si="12"/>
        <v/>
      </c>
      <c r="L135" s="488" t="str">
        <f t="shared" si="13"/>
        <v/>
      </c>
      <c r="M135" s="489" t="str">
        <f t="shared" si="14"/>
        <v/>
      </c>
      <c r="N135" s="498"/>
      <c r="O135" s="489"/>
      <c r="P135" s="164">
        <f t="shared" ca="1" si="15"/>
        <v>0</v>
      </c>
    </row>
    <row r="136" spans="1:16">
      <c r="A136" s="156"/>
      <c r="B136" s="493"/>
      <c r="C136" s="494"/>
      <c r="D136" s="495"/>
      <c r="E136" s="496"/>
      <c r="F136" s="497"/>
      <c r="G136" s="487" t="str">
        <f t="shared" si="8"/>
        <v/>
      </c>
      <c r="H136" s="488" t="str">
        <f t="shared" si="9"/>
        <v/>
      </c>
      <c r="I136" s="488" t="str">
        <f t="shared" si="10"/>
        <v/>
      </c>
      <c r="J136" s="488" t="str">
        <f t="shared" si="11"/>
        <v/>
      </c>
      <c r="K136" s="488" t="str">
        <f t="shared" si="12"/>
        <v/>
      </c>
      <c r="L136" s="488" t="str">
        <f t="shared" si="13"/>
        <v/>
      </c>
      <c r="M136" s="489" t="str">
        <f t="shared" si="14"/>
        <v/>
      </c>
      <c r="N136" s="498"/>
      <c r="O136" s="489"/>
      <c r="P136" s="164">
        <f t="shared" ca="1" si="15"/>
        <v>0</v>
      </c>
    </row>
    <row r="137" spans="1:16">
      <c r="A137" s="156"/>
      <c r="B137" s="493"/>
      <c r="C137" s="494"/>
      <c r="D137" s="495"/>
      <c r="E137" s="496"/>
      <c r="F137" s="497"/>
      <c r="G137" s="487" t="str">
        <f t="shared" si="8"/>
        <v/>
      </c>
      <c r="H137" s="488" t="str">
        <f t="shared" si="9"/>
        <v/>
      </c>
      <c r="I137" s="488" t="str">
        <f t="shared" si="10"/>
        <v/>
      </c>
      <c r="J137" s="488" t="str">
        <f t="shared" si="11"/>
        <v/>
      </c>
      <c r="K137" s="488" t="str">
        <f t="shared" si="12"/>
        <v/>
      </c>
      <c r="L137" s="488" t="str">
        <f t="shared" si="13"/>
        <v/>
      </c>
      <c r="M137" s="489" t="str">
        <f t="shared" si="14"/>
        <v/>
      </c>
      <c r="N137" s="498"/>
      <c r="O137" s="489"/>
      <c r="P137" s="164">
        <f t="shared" ca="1" si="15"/>
        <v>0</v>
      </c>
    </row>
    <row r="138" spans="1:16">
      <c r="A138" s="156"/>
      <c r="B138" s="493"/>
      <c r="C138" s="494"/>
      <c r="D138" s="495"/>
      <c r="E138" s="496"/>
      <c r="F138" s="497"/>
      <c r="G138" s="487" t="str">
        <f t="shared" ref="G138:G201" si="16">IF($E138="","",$E138+$G$9)</f>
        <v/>
      </c>
      <c r="H138" s="488" t="str">
        <f t="shared" ref="H138:H201" si="17">IF($E138="","",$E138+$H$9)</f>
        <v/>
      </c>
      <c r="I138" s="488" t="str">
        <f t="shared" ref="I138:I201" si="18">IF($E138="","",$E138+$I$9)</f>
        <v/>
      </c>
      <c r="J138" s="488" t="str">
        <f t="shared" ref="J138:J201" si="19">IF($E138="","",$E138+$J$9)</f>
        <v/>
      </c>
      <c r="K138" s="488" t="str">
        <f t="shared" ref="K138:K201" si="20">IF($E138="","",$E138+$K$9)</f>
        <v/>
      </c>
      <c r="L138" s="488" t="str">
        <f t="shared" ref="L138:L201" si="21">IF($E138="","",$E138+$L$9)</f>
        <v/>
      </c>
      <c r="M138" s="489" t="str">
        <f t="shared" ref="M138:M201" si="22">IF($E138="","",$E138+$M$9)</f>
        <v/>
      </c>
      <c r="N138" s="498"/>
      <c r="O138" s="489"/>
      <c r="P138" s="164">
        <f t="shared" ca="1" si="15"/>
        <v>0</v>
      </c>
    </row>
    <row r="139" spans="1:16">
      <c r="A139" s="156"/>
      <c r="B139" s="493"/>
      <c r="C139" s="494"/>
      <c r="D139" s="495"/>
      <c r="E139" s="496"/>
      <c r="F139" s="497"/>
      <c r="G139" s="487" t="str">
        <f t="shared" si="16"/>
        <v/>
      </c>
      <c r="H139" s="488" t="str">
        <f t="shared" si="17"/>
        <v/>
      </c>
      <c r="I139" s="488" t="str">
        <f t="shared" si="18"/>
        <v/>
      </c>
      <c r="J139" s="488" t="str">
        <f t="shared" si="19"/>
        <v/>
      </c>
      <c r="K139" s="488" t="str">
        <f t="shared" si="20"/>
        <v/>
      </c>
      <c r="L139" s="488" t="str">
        <f t="shared" si="21"/>
        <v/>
      </c>
      <c r="M139" s="489" t="str">
        <f t="shared" si="22"/>
        <v/>
      </c>
      <c r="N139" s="498"/>
      <c r="O139" s="489"/>
      <c r="P139" s="164">
        <f t="shared" ca="1" si="15"/>
        <v>0</v>
      </c>
    </row>
    <row r="140" spans="1:16">
      <c r="A140" s="156"/>
      <c r="B140" s="493"/>
      <c r="C140" s="494"/>
      <c r="D140" s="495"/>
      <c r="E140" s="496"/>
      <c r="F140" s="497"/>
      <c r="G140" s="487" t="str">
        <f t="shared" si="16"/>
        <v/>
      </c>
      <c r="H140" s="488" t="str">
        <f t="shared" si="17"/>
        <v/>
      </c>
      <c r="I140" s="488" t="str">
        <f t="shared" si="18"/>
        <v/>
      </c>
      <c r="J140" s="488" t="str">
        <f t="shared" si="19"/>
        <v/>
      </c>
      <c r="K140" s="488" t="str">
        <f t="shared" si="20"/>
        <v/>
      </c>
      <c r="L140" s="488" t="str">
        <f t="shared" si="21"/>
        <v/>
      </c>
      <c r="M140" s="489" t="str">
        <f t="shared" si="22"/>
        <v/>
      </c>
      <c r="N140" s="498"/>
      <c r="O140" s="489"/>
      <c r="P140" s="164">
        <f t="shared" ref="P140:P203" ca="1" si="23">IFERROR(IF(G140=TODAY(),"1",IF(H140=TODAY(),"1",IF(I140=TODAY(),"1",IF(J140=TODAY(),"1",IF(K140=TODAY(),"1",IF(L140=TODAY(),"1",IF(M140=TODAY(),"1",))))))),"")</f>
        <v>0</v>
      </c>
    </row>
    <row r="141" spans="1:16">
      <c r="A141" s="156"/>
      <c r="B141" s="493"/>
      <c r="C141" s="494"/>
      <c r="D141" s="495"/>
      <c r="E141" s="496"/>
      <c r="F141" s="497"/>
      <c r="G141" s="487" t="str">
        <f t="shared" si="16"/>
        <v/>
      </c>
      <c r="H141" s="488" t="str">
        <f t="shared" si="17"/>
        <v/>
      </c>
      <c r="I141" s="488" t="str">
        <f t="shared" si="18"/>
        <v/>
      </c>
      <c r="J141" s="488" t="str">
        <f t="shared" si="19"/>
        <v/>
      </c>
      <c r="K141" s="488" t="str">
        <f t="shared" si="20"/>
        <v/>
      </c>
      <c r="L141" s="488" t="str">
        <f t="shared" si="21"/>
        <v/>
      </c>
      <c r="M141" s="489" t="str">
        <f t="shared" si="22"/>
        <v/>
      </c>
      <c r="N141" s="498"/>
      <c r="O141" s="489"/>
      <c r="P141" s="164">
        <f t="shared" ca="1" si="23"/>
        <v>0</v>
      </c>
    </row>
    <row r="142" spans="1:16">
      <c r="A142" s="156"/>
      <c r="B142" s="493"/>
      <c r="C142" s="494"/>
      <c r="D142" s="495"/>
      <c r="E142" s="496"/>
      <c r="F142" s="497"/>
      <c r="G142" s="487" t="str">
        <f t="shared" si="16"/>
        <v/>
      </c>
      <c r="H142" s="488" t="str">
        <f t="shared" si="17"/>
        <v/>
      </c>
      <c r="I142" s="488" t="str">
        <f t="shared" si="18"/>
        <v/>
      </c>
      <c r="J142" s="488" t="str">
        <f t="shared" si="19"/>
        <v/>
      </c>
      <c r="K142" s="488" t="str">
        <f t="shared" si="20"/>
        <v/>
      </c>
      <c r="L142" s="488" t="str">
        <f t="shared" si="21"/>
        <v/>
      </c>
      <c r="M142" s="489" t="str">
        <f t="shared" si="22"/>
        <v/>
      </c>
      <c r="N142" s="498"/>
      <c r="O142" s="489"/>
      <c r="P142" s="164">
        <f t="shared" ca="1" si="23"/>
        <v>0</v>
      </c>
    </row>
    <row r="143" spans="1:16">
      <c r="A143" s="156"/>
      <c r="B143" s="493"/>
      <c r="C143" s="494"/>
      <c r="D143" s="495"/>
      <c r="E143" s="496"/>
      <c r="F143" s="497"/>
      <c r="G143" s="487" t="str">
        <f t="shared" si="16"/>
        <v/>
      </c>
      <c r="H143" s="488" t="str">
        <f t="shared" si="17"/>
        <v/>
      </c>
      <c r="I143" s="488" t="str">
        <f t="shared" si="18"/>
        <v/>
      </c>
      <c r="J143" s="488" t="str">
        <f t="shared" si="19"/>
        <v/>
      </c>
      <c r="K143" s="488" t="str">
        <f t="shared" si="20"/>
        <v/>
      </c>
      <c r="L143" s="488" t="str">
        <f t="shared" si="21"/>
        <v/>
      </c>
      <c r="M143" s="489" t="str">
        <f t="shared" si="22"/>
        <v/>
      </c>
      <c r="N143" s="498"/>
      <c r="O143" s="489"/>
      <c r="P143" s="164">
        <f t="shared" ca="1" si="23"/>
        <v>0</v>
      </c>
    </row>
    <row r="144" spans="1:16">
      <c r="A144" s="156"/>
      <c r="B144" s="493"/>
      <c r="C144" s="494"/>
      <c r="D144" s="495"/>
      <c r="E144" s="496"/>
      <c r="F144" s="497"/>
      <c r="G144" s="487" t="str">
        <f t="shared" si="16"/>
        <v/>
      </c>
      <c r="H144" s="488" t="str">
        <f t="shared" si="17"/>
        <v/>
      </c>
      <c r="I144" s="488" t="str">
        <f t="shared" si="18"/>
        <v/>
      </c>
      <c r="J144" s="488" t="str">
        <f t="shared" si="19"/>
        <v/>
      </c>
      <c r="K144" s="488" t="str">
        <f t="shared" si="20"/>
        <v/>
      </c>
      <c r="L144" s="488" t="str">
        <f t="shared" si="21"/>
        <v/>
      </c>
      <c r="M144" s="489" t="str">
        <f t="shared" si="22"/>
        <v/>
      </c>
      <c r="N144" s="498"/>
      <c r="O144" s="489"/>
      <c r="P144" s="164">
        <f t="shared" ca="1" si="23"/>
        <v>0</v>
      </c>
    </row>
    <row r="145" spans="1:16">
      <c r="A145" s="156"/>
      <c r="B145" s="493"/>
      <c r="C145" s="494"/>
      <c r="D145" s="495"/>
      <c r="E145" s="496"/>
      <c r="F145" s="497"/>
      <c r="G145" s="487" t="str">
        <f t="shared" si="16"/>
        <v/>
      </c>
      <c r="H145" s="488" t="str">
        <f t="shared" si="17"/>
        <v/>
      </c>
      <c r="I145" s="488" t="str">
        <f t="shared" si="18"/>
        <v/>
      </c>
      <c r="J145" s="488" t="str">
        <f t="shared" si="19"/>
        <v/>
      </c>
      <c r="K145" s="488" t="str">
        <f t="shared" si="20"/>
        <v/>
      </c>
      <c r="L145" s="488" t="str">
        <f t="shared" si="21"/>
        <v/>
      </c>
      <c r="M145" s="489" t="str">
        <f t="shared" si="22"/>
        <v/>
      </c>
      <c r="N145" s="498"/>
      <c r="O145" s="489"/>
      <c r="P145" s="164">
        <f t="shared" ca="1" si="23"/>
        <v>0</v>
      </c>
    </row>
    <row r="146" spans="1:16">
      <c r="A146" s="156"/>
      <c r="B146" s="493"/>
      <c r="C146" s="494"/>
      <c r="D146" s="495"/>
      <c r="E146" s="496"/>
      <c r="F146" s="497"/>
      <c r="G146" s="487" t="str">
        <f t="shared" si="16"/>
        <v/>
      </c>
      <c r="H146" s="488" t="str">
        <f t="shared" si="17"/>
        <v/>
      </c>
      <c r="I146" s="488" t="str">
        <f t="shared" si="18"/>
        <v/>
      </c>
      <c r="J146" s="488" t="str">
        <f t="shared" si="19"/>
        <v/>
      </c>
      <c r="K146" s="488" t="str">
        <f t="shared" si="20"/>
        <v/>
      </c>
      <c r="L146" s="488" t="str">
        <f t="shared" si="21"/>
        <v/>
      </c>
      <c r="M146" s="489" t="str">
        <f t="shared" si="22"/>
        <v/>
      </c>
      <c r="N146" s="498"/>
      <c r="O146" s="489"/>
      <c r="P146" s="164">
        <f t="shared" ca="1" si="23"/>
        <v>0</v>
      </c>
    </row>
    <row r="147" spans="1:16">
      <c r="A147" s="156"/>
      <c r="B147" s="493"/>
      <c r="C147" s="494"/>
      <c r="D147" s="495"/>
      <c r="E147" s="496"/>
      <c r="F147" s="497"/>
      <c r="G147" s="487" t="str">
        <f t="shared" si="16"/>
        <v/>
      </c>
      <c r="H147" s="488" t="str">
        <f t="shared" si="17"/>
        <v/>
      </c>
      <c r="I147" s="488" t="str">
        <f t="shared" si="18"/>
        <v/>
      </c>
      <c r="J147" s="488" t="str">
        <f t="shared" si="19"/>
        <v/>
      </c>
      <c r="K147" s="488" t="str">
        <f t="shared" si="20"/>
        <v/>
      </c>
      <c r="L147" s="488" t="str">
        <f t="shared" si="21"/>
        <v/>
      </c>
      <c r="M147" s="489" t="str">
        <f t="shared" si="22"/>
        <v/>
      </c>
      <c r="N147" s="498"/>
      <c r="O147" s="489"/>
      <c r="P147" s="164">
        <f t="shared" ca="1" si="23"/>
        <v>0</v>
      </c>
    </row>
    <row r="148" spans="1:16">
      <c r="A148" s="156"/>
      <c r="B148" s="493"/>
      <c r="C148" s="494"/>
      <c r="D148" s="495"/>
      <c r="E148" s="496"/>
      <c r="F148" s="497"/>
      <c r="G148" s="487" t="str">
        <f t="shared" si="16"/>
        <v/>
      </c>
      <c r="H148" s="488" t="str">
        <f t="shared" si="17"/>
        <v/>
      </c>
      <c r="I148" s="488" t="str">
        <f t="shared" si="18"/>
        <v/>
      </c>
      <c r="J148" s="488" t="str">
        <f t="shared" si="19"/>
        <v/>
      </c>
      <c r="K148" s="488" t="str">
        <f t="shared" si="20"/>
        <v/>
      </c>
      <c r="L148" s="488" t="str">
        <f t="shared" si="21"/>
        <v/>
      </c>
      <c r="M148" s="489" t="str">
        <f t="shared" si="22"/>
        <v/>
      </c>
      <c r="N148" s="498"/>
      <c r="O148" s="489"/>
      <c r="P148" s="164">
        <f t="shared" ca="1" si="23"/>
        <v>0</v>
      </c>
    </row>
    <row r="149" spans="1:16">
      <c r="A149" s="156"/>
      <c r="B149" s="493"/>
      <c r="C149" s="494"/>
      <c r="D149" s="495"/>
      <c r="E149" s="496"/>
      <c r="F149" s="497"/>
      <c r="G149" s="487" t="str">
        <f t="shared" si="16"/>
        <v/>
      </c>
      <c r="H149" s="488" t="str">
        <f t="shared" si="17"/>
        <v/>
      </c>
      <c r="I149" s="488" t="str">
        <f t="shared" si="18"/>
        <v/>
      </c>
      <c r="J149" s="488" t="str">
        <f t="shared" si="19"/>
        <v/>
      </c>
      <c r="K149" s="488" t="str">
        <f t="shared" si="20"/>
        <v/>
      </c>
      <c r="L149" s="488" t="str">
        <f t="shared" si="21"/>
        <v/>
      </c>
      <c r="M149" s="489" t="str">
        <f t="shared" si="22"/>
        <v/>
      </c>
      <c r="N149" s="498"/>
      <c r="O149" s="489"/>
      <c r="P149" s="164">
        <f t="shared" ca="1" si="23"/>
        <v>0</v>
      </c>
    </row>
    <row r="150" spans="1:16">
      <c r="A150" s="156"/>
      <c r="B150" s="493"/>
      <c r="C150" s="494"/>
      <c r="D150" s="495"/>
      <c r="E150" s="496"/>
      <c r="F150" s="497"/>
      <c r="G150" s="487" t="str">
        <f t="shared" si="16"/>
        <v/>
      </c>
      <c r="H150" s="488" t="str">
        <f t="shared" si="17"/>
        <v/>
      </c>
      <c r="I150" s="488" t="str">
        <f t="shared" si="18"/>
        <v/>
      </c>
      <c r="J150" s="488" t="str">
        <f t="shared" si="19"/>
        <v/>
      </c>
      <c r="K150" s="488" t="str">
        <f t="shared" si="20"/>
        <v/>
      </c>
      <c r="L150" s="488" t="str">
        <f t="shared" si="21"/>
        <v/>
      </c>
      <c r="M150" s="489" t="str">
        <f t="shared" si="22"/>
        <v/>
      </c>
      <c r="N150" s="498"/>
      <c r="O150" s="489"/>
      <c r="P150" s="164">
        <f t="shared" ca="1" si="23"/>
        <v>0</v>
      </c>
    </row>
    <row r="151" spans="1:16">
      <c r="A151" s="156"/>
      <c r="B151" s="493"/>
      <c r="C151" s="494"/>
      <c r="D151" s="495"/>
      <c r="E151" s="496"/>
      <c r="F151" s="497"/>
      <c r="G151" s="487" t="str">
        <f t="shared" si="16"/>
        <v/>
      </c>
      <c r="H151" s="488" t="str">
        <f t="shared" si="17"/>
        <v/>
      </c>
      <c r="I151" s="488" t="str">
        <f t="shared" si="18"/>
        <v/>
      </c>
      <c r="J151" s="488" t="str">
        <f t="shared" si="19"/>
        <v/>
      </c>
      <c r="K151" s="488" t="str">
        <f t="shared" si="20"/>
        <v/>
      </c>
      <c r="L151" s="488" t="str">
        <f t="shared" si="21"/>
        <v/>
      </c>
      <c r="M151" s="489" t="str">
        <f t="shared" si="22"/>
        <v/>
      </c>
      <c r="N151" s="498"/>
      <c r="O151" s="489"/>
      <c r="P151" s="164">
        <f t="shared" ca="1" si="23"/>
        <v>0</v>
      </c>
    </row>
    <row r="152" spans="1:16">
      <c r="A152" s="156"/>
      <c r="B152" s="493"/>
      <c r="C152" s="494"/>
      <c r="D152" s="495"/>
      <c r="E152" s="496"/>
      <c r="F152" s="497"/>
      <c r="G152" s="487" t="str">
        <f t="shared" si="16"/>
        <v/>
      </c>
      <c r="H152" s="488" t="str">
        <f t="shared" si="17"/>
        <v/>
      </c>
      <c r="I152" s="488" t="str">
        <f t="shared" si="18"/>
        <v/>
      </c>
      <c r="J152" s="488" t="str">
        <f t="shared" si="19"/>
        <v/>
      </c>
      <c r="K152" s="488" t="str">
        <f t="shared" si="20"/>
        <v/>
      </c>
      <c r="L152" s="488" t="str">
        <f t="shared" si="21"/>
        <v/>
      </c>
      <c r="M152" s="489" t="str">
        <f t="shared" si="22"/>
        <v/>
      </c>
      <c r="N152" s="498"/>
      <c r="O152" s="489"/>
      <c r="P152" s="164">
        <f t="shared" ca="1" si="23"/>
        <v>0</v>
      </c>
    </row>
    <row r="153" spans="1:16">
      <c r="A153" s="156"/>
      <c r="B153" s="493"/>
      <c r="C153" s="494"/>
      <c r="D153" s="495"/>
      <c r="E153" s="496"/>
      <c r="F153" s="497"/>
      <c r="G153" s="487" t="str">
        <f t="shared" si="16"/>
        <v/>
      </c>
      <c r="H153" s="488" t="str">
        <f t="shared" si="17"/>
        <v/>
      </c>
      <c r="I153" s="488" t="str">
        <f t="shared" si="18"/>
        <v/>
      </c>
      <c r="J153" s="488" t="str">
        <f t="shared" si="19"/>
        <v/>
      </c>
      <c r="K153" s="488" t="str">
        <f t="shared" si="20"/>
        <v/>
      </c>
      <c r="L153" s="488" t="str">
        <f t="shared" si="21"/>
        <v/>
      </c>
      <c r="M153" s="489" t="str">
        <f t="shared" si="22"/>
        <v/>
      </c>
      <c r="N153" s="498"/>
      <c r="O153" s="489"/>
      <c r="P153" s="164">
        <f t="shared" ca="1" si="23"/>
        <v>0</v>
      </c>
    </row>
    <row r="154" spans="1:16">
      <c r="A154" s="156"/>
      <c r="B154" s="493"/>
      <c r="C154" s="494"/>
      <c r="D154" s="495"/>
      <c r="E154" s="496"/>
      <c r="F154" s="497"/>
      <c r="G154" s="487" t="str">
        <f t="shared" si="16"/>
        <v/>
      </c>
      <c r="H154" s="488" t="str">
        <f t="shared" si="17"/>
        <v/>
      </c>
      <c r="I154" s="488" t="str">
        <f t="shared" si="18"/>
        <v/>
      </c>
      <c r="J154" s="488" t="str">
        <f t="shared" si="19"/>
        <v/>
      </c>
      <c r="K154" s="488" t="str">
        <f t="shared" si="20"/>
        <v/>
      </c>
      <c r="L154" s="488" t="str">
        <f t="shared" si="21"/>
        <v/>
      </c>
      <c r="M154" s="489" t="str">
        <f t="shared" si="22"/>
        <v/>
      </c>
      <c r="N154" s="498"/>
      <c r="O154" s="489"/>
      <c r="P154" s="164">
        <f t="shared" ca="1" si="23"/>
        <v>0</v>
      </c>
    </row>
    <row r="155" spans="1:16">
      <c r="A155" s="156"/>
      <c r="B155" s="493"/>
      <c r="C155" s="494"/>
      <c r="D155" s="495"/>
      <c r="E155" s="496"/>
      <c r="F155" s="497"/>
      <c r="G155" s="487" t="str">
        <f t="shared" si="16"/>
        <v/>
      </c>
      <c r="H155" s="488" t="str">
        <f t="shared" si="17"/>
        <v/>
      </c>
      <c r="I155" s="488" t="str">
        <f t="shared" si="18"/>
        <v/>
      </c>
      <c r="J155" s="488" t="str">
        <f t="shared" si="19"/>
        <v/>
      </c>
      <c r="K155" s="488" t="str">
        <f t="shared" si="20"/>
        <v/>
      </c>
      <c r="L155" s="488" t="str">
        <f t="shared" si="21"/>
        <v/>
      </c>
      <c r="M155" s="489" t="str">
        <f t="shared" si="22"/>
        <v/>
      </c>
      <c r="N155" s="498"/>
      <c r="O155" s="489"/>
      <c r="P155" s="164">
        <f t="shared" ca="1" si="23"/>
        <v>0</v>
      </c>
    </row>
    <row r="156" spans="1:16">
      <c r="A156" s="156"/>
      <c r="B156" s="493"/>
      <c r="C156" s="494"/>
      <c r="D156" s="495"/>
      <c r="E156" s="496"/>
      <c r="F156" s="497"/>
      <c r="G156" s="487" t="str">
        <f t="shared" si="16"/>
        <v/>
      </c>
      <c r="H156" s="488" t="str">
        <f t="shared" si="17"/>
        <v/>
      </c>
      <c r="I156" s="488" t="str">
        <f t="shared" si="18"/>
        <v/>
      </c>
      <c r="J156" s="488" t="str">
        <f t="shared" si="19"/>
        <v/>
      </c>
      <c r="K156" s="488" t="str">
        <f t="shared" si="20"/>
        <v/>
      </c>
      <c r="L156" s="488" t="str">
        <f t="shared" si="21"/>
        <v/>
      </c>
      <c r="M156" s="489" t="str">
        <f t="shared" si="22"/>
        <v/>
      </c>
      <c r="N156" s="498"/>
      <c r="O156" s="489"/>
      <c r="P156" s="164">
        <f t="shared" ca="1" si="23"/>
        <v>0</v>
      </c>
    </row>
    <row r="157" spans="1:16">
      <c r="A157" s="156"/>
      <c r="B157" s="493"/>
      <c r="C157" s="494"/>
      <c r="D157" s="495"/>
      <c r="E157" s="496"/>
      <c r="F157" s="497"/>
      <c r="G157" s="487" t="str">
        <f t="shared" si="16"/>
        <v/>
      </c>
      <c r="H157" s="488" t="str">
        <f t="shared" si="17"/>
        <v/>
      </c>
      <c r="I157" s="488" t="str">
        <f t="shared" si="18"/>
        <v/>
      </c>
      <c r="J157" s="488" t="str">
        <f t="shared" si="19"/>
        <v/>
      </c>
      <c r="K157" s="488" t="str">
        <f t="shared" si="20"/>
        <v/>
      </c>
      <c r="L157" s="488" t="str">
        <f t="shared" si="21"/>
        <v/>
      </c>
      <c r="M157" s="489" t="str">
        <f t="shared" si="22"/>
        <v/>
      </c>
      <c r="N157" s="498"/>
      <c r="O157" s="489"/>
      <c r="P157" s="164">
        <f t="shared" ca="1" si="23"/>
        <v>0</v>
      </c>
    </row>
    <row r="158" spans="1:16">
      <c r="A158" s="156"/>
      <c r="B158" s="493"/>
      <c r="C158" s="494"/>
      <c r="D158" s="495"/>
      <c r="E158" s="496"/>
      <c r="F158" s="497"/>
      <c r="G158" s="487" t="str">
        <f t="shared" si="16"/>
        <v/>
      </c>
      <c r="H158" s="488" t="str">
        <f t="shared" si="17"/>
        <v/>
      </c>
      <c r="I158" s="488" t="str">
        <f t="shared" si="18"/>
        <v/>
      </c>
      <c r="J158" s="488" t="str">
        <f t="shared" si="19"/>
        <v/>
      </c>
      <c r="K158" s="488" t="str">
        <f t="shared" si="20"/>
        <v/>
      </c>
      <c r="L158" s="488" t="str">
        <f t="shared" si="21"/>
        <v/>
      </c>
      <c r="M158" s="489" t="str">
        <f t="shared" si="22"/>
        <v/>
      </c>
      <c r="N158" s="498"/>
      <c r="O158" s="489"/>
      <c r="P158" s="164">
        <f t="shared" ca="1" si="23"/>
        <v>0</v>
      </c>
    </row>
    <row r="159" spans="1:16">
      <c r="A159" s="156"/>
      <c r="B159" s="493"/>
      <c r="C159" s="494"/>
      <c r="D159" s="495"/>
      <c r="E159" s="496"/>
      <c r="F159" s="497"/>
      <c r="G159" s="487" t="str">
        <f t="shared" si="16"/>
        <v/>
      </c>
      <c r="H159" s="488" t="str">
        <f t="shared" si="17"/>
        <v/>
      </c>
      <c r="I159" s="488" t="str">
        <f t="shared" si="18"/>
        <v/>
      </c>
      <c r="J159" s="488" t="str">
        <f t="shared" si="19"/>
        <v/>
      </c>
      <c r="K159" s="488" t="str">
        <f t="shared" si="20"/>
        <v/>
      </c>
      <c r="L159" s="488" t="str">
        <f t="shared" si="21"/>
        <v/>
      </c>
      <c r="M159" s="489" t="str">
        <f t="shared" si="22"/>
        <v/>
      </c>
      <c r="N159" s="498"/>
      <c r="O159" s="489"/>
      <c r="P159" s="164">
        <f t="shared" ca="1" si="23"/>
        <v>0</v>
      </c>
    </row>
    <row r="160" spans="1:16">
      <c r="A160" s="156"/>
      <c r="B160" s="493"/>
      <c r="C160" s="494"/>
      <c r="D160" s="495"/>
      <c r="E160" s="496"/>
      <c r="F160" s="497"/>
      <c r="G160" s="487" t="str">
        <f t="shared" si="16"/>
        <v/>
      </c>
      <c r="H160" s="488" t="str">
        <f t="shared" si="17"/>
        <v/>
      </c>
      <c r="I160" s="488" t="str">
        <f t="shared" si="18"/>
        <v/>
      </c>
      <c r="J160" s="488" t="str">
        <f t="shared" si="19"/>
        <v/>
      </c>
      <c r="K160" s="488" t="str">
        <f t="shared" si="20"/>
        <v/>
      </c>
      <c r="L160" s="488" t="str">
        <f t="shared" si="21"/>
        <v/>
      </c>
      <c r="M160" s="489" t="str">
        <f t="shared" si="22"/>
        <v/>
      </c>
      <c r="N160" s="498"/>
      <c r="O160" s="489"/>
      <c r="P160" s="164">
        <f t="shared" ca="1" si="23"/>
        <v>0</v>
      </c>
    </row>
    <row r="161" spans="1:16">
      <c r="A161" s="156"/>
      <c r="B161" s="493"/>
      <c r="C161" s="494"/>
      <c r="D161" s="495"/>
      <c r="E161" s="496"/>
      <c r="F161" s="497"/>
      <c r="G161" s="487" t="str">
        <f t="shared" si="16"/>
        <v/>
      </c>
      <c r="H161" s="488" t="str">
        <f t="shared" si="17"/>
        <v/>
      </c>
      <c r="I161" s="488" t="str">
        <f t="shared" si="18"/>
        <v/>
      </c>
      <c r="J161" s="488" t="str">
        <f t="shared" si="19"/>
        <v/>
      </c>
      <c r="K161" s="488" t="str">
        <f t="shared" si="20"/>
        <v/>
      </c>
      <c r="L161" s="488" t="str">
        <f t="shared" si="21"/>
        <v/>
      </c>
      <c r="M161" s="489" t="str">
        <f t="shared" si="22"/>
        <v/>
      </c>
      <c r="N161" s="498"/>
      <c r="O161" s="489"/>
      <c r="P161" s="164">
        <f t="shared" ca="1" si="23"/>
        <v>0</v>
      </c>
    </row>
    <row r="162" spans="1:16">
      <c r="A162" s="156"/>
      <c r="B162" s="493"/>
      <c r="C162" s="494"/>
      <c r="D162" s="495"/>
      <c r="E162" s="496"/>
      <c r="F162" s="497"/>
      <c r="G162" s="487" t="str">
        <f t="shared" si="16"/>
        <v/>
      </c>
      <c r="H162" s="488" t="str">
        <f t="shared" si="17"/>
        <v/>
      </c>
      <c r="I162" s="488" t="str">
        <f t="shared" si="18"/>
        <v/>
      </c>
      <c r="J162" s="488" t="str">
        <f t="shared" si="19"/>
        <v/>
      </c>
      <c r="K162" s="488" t="str">
        <f t="shared" si="20"/>
        <v/>
      </c>
      <c r="L162" s="488" t="str">
        <f t="shared" si="21"/>
        <v/>
      </c>
      <c r="M162" s="489" t="str">
        <f t="shared" si="22"/>
        <v/>
      </c>
      <c r="N162" s="498"/>
      <c r="O162" s="489"/>
      <c r="P162" s="164">
        <f t="shared" ca="1" si="23"/>
        <v>0</v>
      </c>
    </row>
    <row r="163" spans="1:16">
      <c r="A163" s="156"/>
      <c r="B163" s="493"/>
      <c r="C163" s="494"/>
      <c r="D163" s="495"/>
      <c r="E163" s="496"/>
      <c r="F163" s="497"/>
      <c r="G163" s="487" t="str">
        <f t="shared" si="16"/>
        <v/>
      </c>
      <c r="H163" s="488" t="str">
        <f t="shared" si="17"/>
        <v/>
      </c>
      <c r="I163" s="488" t="str">
        <f t="shared" si="18"/>
        <v/>
      </c>
      <c r="J163" s="488" t="str">
        <f t="shared" si="19"/>
        <v/>
      </c>
      <c r="K163" s="488" t="str">
        <f t="shared" si="20"/>
        <v/>
      </c>
      <c r="L163" s="488" t="str">
        <f t="shared" si="21"/>
        <v/>
      </c>
      <c r="M163" s="489" t="str">
        <f t="shared" si="22"/>
        <v/>
      </c>
      <c r="N163" s="498"/>
      <c r="O163" s="489"/>
      <c r="P163" s="164">
        <f t="shared" ca="1" si="23"/>
        <v>0</v>
      </c>
    </row>
    <row r="164" spans="1:16">
      <c r="A164" s="156"/>
      <c r="B164" s="493"/>
      <c r="C164" s="494"/>
      <c r="D164" s="495"/>
      <c r="E164" s="496"/>
      <c r="F164" s="497"/>
      <c r="G164" s="487" t="str">
        <f t="shared" si="16"/>
        <v/>
      </c>
      <c r="H164" s="488" t="str">
        <f t="shared" si="17"/>
        <v/>
      </c>
      <c r="I164" s="488" t="str">
        <f t="shared" si="18"/>
        <v/>
      </c>
      <c r="J164" s="488" t="str">
        <f t="shared" si="19"/>
        <v/>
      </c>
      <c r="K164" s="488" t="str">
        <f t="shared" si="20"/>
        <v/>
      </c>
      <c r="L164" s="488" t="str">
        <f t="shared" si="21"/>
        <v/>
      </c>
      <c r="M164" s="489" t="str">
        <f t="shared" si="22"/>
        <v/>
      </c>
      <c r="N164" s="498"/>
      <c r="O164" s="489"/>
      <c r="P164" s="164">
        <f t="shared" ca="1" si="23"/>
        <v>0</v>
      </c>
    </row>
    <row r="165" spans="1:16">
      <c r="A165" s="156"/>
      <c r="B165" s="493"/>
      <c r="C165" s="494"/>
      <c r="D165" s="495"/>
      <c r="E165" s="496"/>
      <c r="F165" s="497"/>
      <c r="G165" s="487" t="str">
        <f t="shared" si="16"/>
        <v/>
      </c>
      <c r="H165" s="488" t="str">
        <f t="shared" si="17"/>
        <v/>
      </c>
      <c r="I165" s="488" t="str">
        <f t="shared" si="18"/>
        <v/>
      </c>
      <c r="J165" s="488" t="str">
        <f t="shared" si="19"/>
        <v/>
      </c>
      <c r="K165" s="488" t="str">
        <f t="shared" si="20"/>
        <v/>
      </c>
      <c r="L165" s="488" t="str">
        <f t="shared" si="21"/>
        <v/>
      </c>
      <c r="M165" s="489" t="str">
        <f t="shared" si="22"/>
        <v/>
      </c>
      <c r="N165" s="498"/>
      <c r="O165" s="489"/>
      <c r="P165" s="164">
        <f t="shared" ca="1" si="23"/>
        <v>0</v>
      </c>
    </row>
    <row r="166" spans="1:16">
      <c r="A166" s="156"/>
      <c r="B166" s="493"/>
      <c r="C166" s="494"/>
      <c r="D166" s="495"/>
      <c r="E166" s="496"/>
      <c r="F166" s="497"/>
      <c r="G166" s="487" t="str">
        <f t="shared" si="16"/>
        <v/>
      </c>
      <c r="H166" s="488" t="str">
        <f t="shared" si="17"/>
        <v/>
      </c>
      <c r="I166" s="488" t="str">
        <f t="shared" si="18"/>
        <v/>
      </c>
      <c r="J166" s="488" t="str">
        <f t="shared" si="19"/>
        <v/>
      </c>
      <c r="K166" s="488" t="str">
        <f t="shared" si="20"/>
        <v/>
      </c>
      <c r="L166" s="488" t="str">
        <f t="shared" si="21"/>
        <v/>
      </c>
      <c r="M166" s="489" t="str">
        <f t="shared" si="22"/>
        <v/>
      </c>
      <c r="N166" s="498"/>
      <c r="O166" s="489"/>
      <c r="P166" s="164">
        <f t="shared" ca="1" si="23"/>
        <v>0</v>
      </c>
    </row>
    <row r="167" spans="1:16">
      <c r="A167" s="156"/>
      <c r="B167" s="493"/>
      <c r="C167" s="494"/>
      <c r="D167" s="495"/>
      <c r="E167" s="496"/>
      <c r="F167" s="497"/>
      <c r="G167" s="487" t="str">
        <f t="shared" si="16"/>
        <v/>
      </c>
      <c r="H167" s="488" t="str">
        <f t="shared" si="17"/>
        <v/>
      </c>
      <c r="I167" s="488" t="str">
        <f t="shared" si="18"/>
        <v/>
      </c>
      <c r="J167" s="488" t="str">
        <f t="shared" si="19"/>
        <v/>
      </c>
      <c r="K167" s="488" t="str">
        <f t="shared" si="20"/>
        <v/>
      </c>
      <c r="L167" s="488" t="str">
        <f t="shared" si="21"/>
        <v/>
      </c>
      <c r="M167" s="489" t="str">
        <f t="shared" si="22"/>
        <v/>
      </c>
      <c r="N167" s="498"/>
      <c r="O167" s="489"/>
      <c r="P167" s="164">
        <f t="shared" ca="1" si="23"/>
        <v>0</v>
      </c>
    </row>
    <row r="168" spans="1:16">
      <c r="A168" s="156"/>
      <c r="B168" s="493"/>
      <c r="C168" s="494"/>
      <c r="D168" s="495"/>
      <c r="E168" s="496"/>
      <c r="F168" s="497"/>
      <c r="G168" s="487" t="str">
        <f t="shared" si="16"/>
        <v/>
      </c>
      <c r="H168" s="488" t="str">
        <f t="shared" si="17"/>
        <v/>
      </c>
      <c r="I168" s="488" t="str">
        <f t="shared" si="18"/>
        <v/>
      </c>
      <c r="J168" s="488" t="str">
        <f t="shared" si="19"/>
        <v/>
      </c>
      <c r="K168" s="488" t="str">
        <f t="shared" si="20"/>
        <v/>
      </c>
      <c r="L168" s="488" t="str">
        <f t="shared" si="21"/>
        <v/>
      </c>
      <c r="M168" s="489" t="str">
        <f t="shared" si="22"/>
        <v/>
      </c>
      <c r="N168" s="498"/>
      <c r="O168" s="489"/>
      <c r="P168" s="164">
        <f t="shared" ca="1" si="23"/>
        <v>0</v>
      </c>
    </row>
    <row r="169" spans="1:16">
      <c r="A169" s="156"/>
      <c r="B169" s="493"/>
      <c r="C169" s="494"/>
      <c r="D169" s="495"/>
      <c r="E169" s="496"/>
      <c r="F169" s="497"/>
      <c r="G169" s="487" t="str">
        <f t="shared" si="16"/>
        <v/>
      </c>
      <c r="H169" s="488" t="str">
        <f t="shared" si="17"/>
        <v/>
      </c>
      <c r="I169" s="488" t="str">
        <f t="shared" si="18"/>
        <v/>
      </c>
      <c r="J169" s="488" t="str">
        <f t="shared" si="19"/>
        <v/>
      </c>
      <c r="K169" s="488" t="str">
        <f t="shared" si="20"/>
        <v/>
      </c>
      <c r="L169" s="488" t="str">
        <f t="shared" si="21"/>
        <v/>
      </c>
      <c r="M169" s="489" t="str">
        <f t="shared" si="22"/>
        <v/>
      </c>
      <c r="N169" s="498"/>
      <c r="O169" s="489"/>
      <c r="P169" s="164">
        <f t="shared" ca="1" si="23"/>
        <v>0</v>
      </c>
    </row>
    <row r="170" spans="1:16">
      <c r="A170" s="156"/>
      <c r="B170" s="493"/>
      <c r="C170" s="494"/>
      <c r="D170" s="495"/>
      <c r="E170" s="496"/>
      <c r="F170" s="497"/>
      <c r="G170" s="487" t="str">
        <f t="shared" si="16"/>
        <v/>
      </c>
      <c r="H170" s="488" t="str">
        <f t="shared" si="17"/>
        <v/>
      </c>
      <c r="I170" s="488" t="str">
        <f t="shared" si="18"/>
        <v/>
      </c>
      <c r="J170" s="488" t="str">
        <f t="shared" si="19"/>
        <v/>
      </c>
      <c r="K170" s="488" t="str">
        <f t="shared" si="20"/>
        <v/>
      </c>
      <c r="L170" s="488" t="str">
        <f t="shared" si="21"/>
        <v/>
      </c>
      <c r="M170" s="489" t="str">
        <f t="shared" si="22"/>
        <v/>
      </c>
      <c r="N170" s="498"/>
      <c r="O170" s="489"/>
      <c r="P170" s="164">
        <f t="shared" ca="1" si="23"/>
        <v>0</v>
      </c>
    </row>
    <row r="171" spans="1:16">
      <c r="A171" s="156"/>
      <c r="B171" s="493"/>
      <c r="C171" s="494"/>
      <c r="D171" s="495"/>
      <c r="E171" s="496"/>
      <c r="F171" s="497"/>
      <c r="G171" s="487" t="str">
        <f t="shared" si="16"/>
        <v/>
      </c>
      <c r="H171" s="488" t="str">
        <f t="shared" si="17"/>
        <v/>
      </c>
      <c r="I171" s="488" t="str">
        <f t="shared" si="18"/>
        <v/>
      </c>
      <c r="J171" s="488" t="str">
        <f t="shared" si="19"/>
        <v/>
      </c>
      <c r="K171" s="488" t="str">
        <f t="shared" si="20"/>
        <v/>
      </c>
      <c r="L171" s="488" t="str">
        <f t="shared" si="21"/>
        <v/>
      </c>
      <c r="M171" s="489" t="str">
        <f t="shared" si="22"/>
        <v/>
      </c>
      <c r="N171" s="498"/>
      <c r="O171" s="489"/>
      <c r="P171" s="164">
        <f t="shared" ca="1" si="23"/>
        <v>0</v>
      </c>
    </row>
    <row r="172" spans="1:16">
      <c r="A172" s="156"/>
      <c r="B172" s="493"/>
      <c r="C172" s="494"/>
      <c r="D172" s="495"/>
      <c r="E172" s="496"/>
      <c r="F172" s="497"/>
      <c r="G172" s="487" t="str">
        <f t="shared" si="16"/>
        <v/>
      </c>
      <c r="H172" s="488" t="str">
        <f t="shared" si="17"/>
        <v/>
      </c>
      <c r="I172" s="488" t="str">
        <f t="shared" si="18"/>
        <v/>
      </c>
      <c r="J172" s="488" t="str">
        <f t="shared" si="19"/>
        <v/>
      </c>
      <c r="K172" s="488" t="str">
        <f t="shared" si="20"/>
        <v/>
      </c>
      <c r="L172" s="488" t="str">
        <f t="shared" si="21"/>
        <v/>
      </c>
      <c r="M172" s="489" t="str">
        <f t="shared" si="22"/>
        <v/>
      </c>
      <c r="N172" s="498"/>
      <c r="O172" s="489"/>
      <c r="P172" s="164">
        <f t="shared" ca="1" si="23"/>
        <v>0</v>
      </c>
    </row>
    <row r="173" spans="1:16">
      <c r="A173" s="156"/>
      <c r="B173" s="493"/>
      <c r="C173" s="494"/>
      <c r="D173" s="495"/>
      <c r="E173" s="496"/>
      <c r="F173" s="497"/>
      <c r="G173" s="487" t="str">
        <f t="shared" si="16"/>
        <v/>
      </c>
      <c r="H173" s="488" t="str">
        <f t="shared" si="17"/>
        <v/>
      </c>
      <c r="I173" s="488" t="str">
        <f t="shared" si="18"/>
        <v/>
      </c>
      <c r="J173" s="488" t="str">
        <f t="shared" si="19"/>
        <v/>
      </c>
      <c r="K173" s="488" t="str">
        <f t="shared" si="20"/>
        <v/>
      </c>
      <c r="L173" s="488" t="str">
        <f t="shared" si="21"/>
        <v/>
      </c>
      <c r="M173" s="489" t="str">
        <f t="shared" si="22"/>
        <v/>
      </c>
      <c r="N173" s="498"/>
      <c r="O173" s="489"/>
      <c r="P173" s="164">
        <f t="shared" ca="1" si="23"/>
        <v>0</v>
      </c>
    </row>
    <row r="174" spans="1:16">
      <c r="A174" s="156"/>
      <c r="B174" s="493"/>
      <c r="C174" s="494"/>
      <c r="D174" s="495"/>
      <c r="E174" s="496"/>
      <c r="F174" s="497"/>
      <c r="G174" s="487" t="str">
        <f t="shared" si="16"/>
        <v/>
      </c>
      <c r="H174" s="488" t="str">
        <f t="shared" si="17"/>
        <v/>
      </c>
      <c r="I174" s="488" t="str">
        <f t="shared" si="18"/>
        <v/>
      </c>
      <c r="J174" s="488" t="str">
        <f t="shared" si="19"/>
        <v/>
      </c>
      <c r="K174" s="488" t="str">
        <f t="shared" si="20"/>
        <v/>
      </c>
      <c r="L174" s="488" t="str">
        <f t="shared" si="21"/>
        <v/>
      </c>
      <c r="M174" s="489" t="str">
        <f t="shared" si="22"/>
        <v/>
      </c>
      <c r="N174" s="498"/>
      <c r="O174" s="489"/>
      <c r="P174" s="164">
        <f t="shared" ca="1" si="23"/>
        <v>0</v>
      </c>
    </row>
    <row r="175" spans="1:16">
      <c r="A175" s="156"/>
      <c r="B175" s="493"/>
      <c r="C175" s="494"/>
      <c r="D175" s="495"/>
      <c r="E175" s="496"/>
      <c r="F175" s="497"/>
      <c r="G175" s="487" t="str">
        <f t="shared" si="16"/>
        <v/>
      </c>
      <c r="H175" s="488" t="str">
        <f t="shared" si="17"/>
        <v/>
      </c>
      <c r="I175" s="488" t="str">
        <f t="shared" si="18"/>
        <v/>
      </c>
      <c r="J175" s="488" t="str">
        <f t="shared" si="19"/>
        <v/>
      </c>
      <c r="K175" s="488" t="str">
        <f t="shared" si="20"/>
        <v/>
      </c>
      <c r="L175" s="488" t="str">
        <f t="shared" si="21"/>
        <v/>
      </c>
      <c r="M175" s="489" t="str">
        <f t="shared" si="22"/>
        <v/>
      </c>
      <c r="N175" s="498"/>
      <c r="O175" s="489"/>
      <c r="P175" s="164">
        <f t="shared" ca="1" si="23"/>
        <v>0</v>
      </c>
    </row>
    <row r="176" spans="1:16">
      <c r="A176" s="156"/>
      <c r="B176" s="493"/>
      <c r="C176" s="494"/>
      <c r="D176" s="495"/>
      <c r="E176" s="496"/>
      <c r="F176" s="497"/>
      <c r="G176" s="487" t="str">
        <f t="shared" si="16"/>
        <v/>
      </c>
      <c r="H176" s="488" t="str">
        <f t="shared" si="17"/>
        <v/>
      </c>
      <c r="I176" s="488" t="str">
        <f t="shared" si="18"/>
        <v/>
      </c>
      <c r="J176" s="488" t="str">
        <f t="shared" si="19"/>
        <v/>
      </c>
      <c r="K176" s="488" t="str">
        <f t="shared" si="20"/>
        <v/>
      </c>
      <c r="L176" s="488" t="str">
        <f t="shared" si="21"/>
        <v/>
      </c>
      <c r="M176" s="489" t="str">
        <f t="shared" si="22"/>
        <v/>
      </c>
      <c r="N176" s="498"/>
      <c r="O176" s="489"/>
      <c r="P176" s="164">
        <f t="shared" ca="1" si="23"/>
        <v>0</v>
      </c>
    </row>
    <row r="177" spans="1:16">
      <c r="A177" s="156"/>
      <c r="B177" s="493"/>
      <c r="C177" s="494"/>
      <c r="D177" s="495"/>
      <c r="E177" s="496"/>
      <c r="F177" s="497"/>
      <c r="G177" s="487" t="str">
        <f t="shared" si="16"/>
        <v/>
      </c>
      <c r="H177" s="488" t="str">
        <f t="shared" si="17"/>
        <v/>
      </c>
      <c r="I177" s="488" t="str">
        <f t="shared" si="18"/>
        <v/>
      </c>
      <c r="J177" s="488" t="str">
        <f t="shared" si="19"/>
        <v/>
      </c>
      <c r="K177" s="488" t="str">
        <f t="shared" si="20"/>
        <v/>
      </c>
      <c r="L177" s="488" t="str">
        <f t="shared" si="21"/>
        <v/>
      </c>
      <c r="M177" s="489" t="str">
        <f t="shared" si="22"/>
        <v/>
      </c>
      <c r="N177" s="498"/>
      <c r="O177" s="489"/>
      <c r="P177" s="164">
        <f t="shared" ca="1" si="23"/>
        <v>0</v>
      </c>
    </row>
    <row r="178" spans="1:16">
      <c r="A178" s="156"/>
      <c r="B178" s="493"/>
      <c r="C178" s="494"/>
      <c r="D178" s="495"/>
      <c r="E178" s="496"/>
      <c r="F178" s="497"/>
      <c r="G178" s="487" t="str">
        <f t="shared" si="16"/>
        <v/>
      </c>
      <c r="H178" s="488" t="str">
        <f t="shared" si="17"/>
        <v/>
      </c>
      <c r="I178" s="488" t="str">
        <f t="shared" si="18"/>
        <v/>
      </c>
      <c r="J178" s="488" t="str">
        <f t="shared" si="19"/>
        <v/>
      </c>
      <c r="K178" s="488" t="str">
        <f t="shared" si="20"/>
        <v/>
      </c>
      <c r="L178" s="488" t="str">
        <f t="shared" si="21"/>
        <v/>
      </c>
      <c r="M178" s="489" t="str">
        <f t="shared" si="22"/>
        <v/>
      </c>
      <c r="N178" s="498"/>
      <c r="O178" s="489"/>
      <c r="P178" s="164">
        <f t="shared" ca="1" si="23"/>
        <v>0</v>
      </c>
    </row>
    <row r="179" spans="1:16">
      <c r="A179" s="156"/>
      <c r="B179" s="493"/>
      <c r="C179" s="494"/>
      <c r="D179" s="495"/>
      <c r="E179" s="496"/>
      <c r="F179" s="497"/>
      <c r="G179" s="487" t="str">
        <f t="shared" si="16"/>
        <v/>
      </c>
      <c r="H179" s="488" t="str">
        <f t="shared" si="17"/>
        <v/>
      </c>
      <c r="I179" s="488" t="str">
        <f t="shared" si="18"/>
        <v/>
      </c>
      <c r="J179" s="488" t="str">
        <f t="shared" si="19"/>
        <v/>
      </c>
      <c r="K179" s="488" t="str">
        <f t="shared" si="20"/>
        <v/>
      </c>
      <c r="L179" s="488" t="str">
        <f t="shared" si="21"/>
        <v/>
      </c>
      <c r="M179" s="489" t="str">
        <f t="shared" si="22"/>
        <v/>
      </c>
      <c r="N179" s="498"/>
      <c r="O179" s="489"/>
      <c r="P179" s="164">
        <f t="shared" ca="1" si="23"/>
        <v>0</v>
      </c>
    </row>
    <row r="180" spans="1:16">
      <c r="A180" s="156"/>
      <c r="B180" s="493"/>
      <c r="C180" s="494"/>
      <c r="D180" s="495"/>
      <c r="E180" s="496"/>
      <c r="F180" s="497"/>
      <c r="G180" s="487" t="str">
        <f t="shared" si="16"/>
        <v/>
      </c>
      <c r="H180" s="488" t="str">
        <f t="shared" si="17"/>
        <v/>
      </c>
      <c r="I180" s="488" t="str">
        <f t="shared" si="18"/>
        <v/>
      </c>
      <c r="J180" s="488" t="str">
        <f t="shared" si="19"/>
        <v/>
      </c>
      <c r="K180" s="488" t="str">
        <f t="shared" si="20"/>
        <v/>
      </c>
      <c r="L180" s="488" t="str">
        <f t="shared" si="21"/>
        <v/>
      </c>
      <c r="M180" s="489" t="str">
        <f t="shared" si="22"/>
        <v/>
      </c>
      <c r="N180" s="498"/>
      <c r="O180" s="489"/>
      <c r="P180" s="164">
        <f t="shared" ca="1" si="23"/>
        <v>0</v>
      </c>
    </row>
    <row r="181" spans="1:16">
      <c r="A181" s="156"/>
      <c r="B181" s="493"/>
      <c r="C181" s="494"/>
      <c r="D181" s="495"/>
      <c r="E181" s="496"/>
      <c r="F181" s="497"/>
      <c r="G181" s="487" t="str">
        <f t="shared" si="16"/>
        <v/>
      </c>
      <c r="H181" s="488" t="str">
        <f t="shared" si="17"/>
        <v/>
      </c>
      <c r="I181" s="488" t="str">
        <f t="shared" si="18"/>
        <v/>
      </c>
      <c r="J181" s="488" t="str">
        <f t="shared" si="19"/>
        <v/>
      </c>
      <c r="K181" s="488" t="str">
        <f t="shared" si="20"/>
        <v/>
      </c>
      <c r="L181" s="488" t="str">
        <f t="shared" si="21"/>
        <v/>
      </c>
      <c r="M181" s="489" t="str">
        <f t="shared" si="22"/>
        <v/>
      </c>
      <c r="N181" s="498"/>
      <c r="O181" s="489"/>
      <c r="P181" s="164">
        <f t="shared" ca="1" si="23"/>
        <v>0</v>
      </c>
    </row>
    <row r="182" spans="1:16">
      <c r="A182" s="156"/>
      <c r="B182" s="493"/>
      <c r="C182" s="494"/>
      <c r="D182" s="495"/>
      <c r="E182" s="496"/>
      <c r="F182" s="497"/>
      <c r="G182" s="487" t="str">
        <f t="shared" si="16"/>
        <v/>
      </c>
      <c r="H182" s="488" t="str">
        <f t="shared" si="17"/>
        <v/>
      </c>
      <c r="I182" s="488" t="str">
        <f t="shared" si="18"/>
        <v/>
      </c>
      <c r="J182" s="488" t="str">
        <f t="shared" si="19"/>
        <v/>
      </c>
      <c r="K182" s="488" t="str">
        <f t="shared" si="20"/>
        <v/>
      </c>
      <c r="L182" s="488" t="str">
        <f t="shared" si="21"/>
        <v/>
      </c>
      <c r="M182" s="489" t="str">
        <f t="shared" si="22"/>
        <v/>
      </c>
      <c r="N182" s="498"/>
      <c r="O182" s="489"/>
      <c r="P182" s="164">
        <f t="shared" ca="1" si="23"/>
        <v>0</v>
      </c>
    </row>
    <row r="183" spans="1:16">
      <c r="A183" s="156"/>
      <c r="B183" s="493"/>
      <c r="C183" s="494"/>
      <c r="D183" s="495"/>
      <c r="E183" s="496"/>
      <c r="F183" s="497"/>
      <c r="G183" s="487" t="str">
        <f t="shared" si="16"/>
        <v/>
      </c>
      <c r="H183" s="488" t="str">
        <f t="shared" si="17"/>
        <v/>
      </c>
      <c r="I183" s="488" t="str">
        <f t="shared" si="18"/>
        <v/>
      </c>
      <c r="J183" s="488" t="str">
        <f t="shared" si="19"/>
        <v/>
      </c>
      <c r="K183" s="488" t="str">
        <f t="shared" si="20"/>
        <v/>
      </c>
      <c r="L183" s="488" t="str">
        <f t="shared" si="21"/>
        <v/>
      </c>
      <c r="M183" s="489" t="str">
        <f t="shared" si="22"/>
        <v/>
      </c>
      <c r="N183" s="498"/>
      <c r="O183" s="489"/>
      <c r="P183" s="164">
        <f t="shared" ca="1" si="23"/>
        <v>0</v>
      </c>
    </row>
    <row r="184" spans="1:16">
      <c r="A184" s="156"/>
      <c r="B184" s="493"/>
      <c r="C184" s="494"/>
      <c r="D184" s="495"/>
      <c r="E184" s="496"/>
      <c r="F184" s="497"/>
      <c r="G184" s="487" t="str">
        <f t="shared" si="16"/>
        <v/>
      </c>
      <c r="H184" s="488" t="str">
        <f t="shared" si="17"/>
        <v/>
      </c>
      <c r="I184" s="488" t="str">
        <f t="shared" si="18"/>
        <v/>
      </c>
      <c r="J184" s="488" t="str">
        <f t="shared" si="19"/>
        <v/>
      </c>
      <c r="K184" s="488" t="str">
        <f t="shared" si="20"/>
        <v/>
      </c>
      <c r="L184" s="488" t="str">
        <f t="shared" si="21"/>
        <v/>
      </c>
      <c r="M184" s="489" t="str">
        <f t="shared" si="22"/>
        <v/>
      </c>
      <c r="N184" s="498"/>
      <c r="O184" s="489"/>
      <c r="P184" s="164">
        <f t="shared" ca="1" si="23"/>
        <v>0</v>
      </c>
    </row>
    <row r="185" spans="1:16">
      <c r="A185" s="156"/>
      <c r="B185" s="493"/>
      <c r="C185" s="494"/>
      <c r="D185" s="495"/>
      <c r="E185" s="496"/>
      <c r="F185" s="497"/>
      <c r="G185" s="487" t="str">
        <f t="shared" si="16"/>
        <v/>
      </c>
      <c r="H185" s="488" t="str">
        <f t="shared" si="17"/>
        <v/>
      </c>
      <c r="I185" s="488" t="str">
        <f t="shared" si="18"/>
        <v/>
      </c>
      <c r="J185" s="488" t="str">
        <f t="shared" si="19"/>
        <v/>
      </c>
      <c r="K185" s="488" t="str">
        <f t="shared" si="20"/>
        <v/>
      </c>
      <c r="L185" s="488" t="str">
        <f t="shared" si="21"/>
        <v/>
      </c>
      <c r="M185" s="489" t="str">
        <f t="shared" si="22"/>
        <v/>
      </c>
      <c r="N185" s="498"/>
      <c r="O185" s="489"/>
      <c r="P185" s="164">
        <f t="shared" ca="1" si="23"/>
        <v>0</v>
      </c>
    </row>
    <row r="186" spans="1:16">
      <c r="A186" s="156"/>
      <c r="B186" s="493"/>
      <c r="C186" s="494"/>
      <c r="D186" s="495"/>
      <c r="E186" s="496"/>
      <c r="F186" s="497"/>
      <c r="G186" s="487" t="str">
        <f t="shared" si="16"/>
        <v/>
      </c>
      <c r="H186" s="488" t="str">
        <f t="shared" si="17"/>
        <v/>
      </c>
      <c r="I186" s="488" t="str">
        <f t="shared" si="18"/>
        <v/>
      </c>
      <c r="J186" s="488" t="str">
        <f t="shared" si="19"/>
        <v/>
      </c>
      <c r="K186" s="488" t="str">
        <f t="shared" si="20"/>
        <v/>
      </c>
      <c r="L186" s="488" t="str">
        <f t="shared" si="21"/>
        <v/>
      </c>
      <c r="M186" s="489" t="str">
        <f t="shared" si="22"/>
        <v/>
      </c>
      <c r="N186" s="498"/>
      <c r="O186" s="489"/>
      <c r="P186" s="164">
        <f t="shared" ca="1" si="23"/>
        <v>0</v>
      </c>
    </row>
    <row r="187" spans="1:16">
      <c r="A187" s="156"/>
      <c r="B187" s="493"/>
      <c r="C187" s="494"/>
      <c r="D187" s="495"/>
      <c r="E187" s="496"/>
      <c r="F187" s="497"/>
      <c r="G187" s="487" t="str">
        <f t="shared" si="16"/>
        <v/>
      </c>
      <c r="H187" s="488" t="str">
        <f t="shared" si="17"/>
        <v/>
      </c>
      <c r="I187" s="488" t="str">
        <f t="shared" si="18"/>
        <v/>
      </c>
      <c r="J187" s="488" t="str">
        <f t="shared" si="19"/>
        <v/>
      </c>
      <c r="K187" s="488" t="str">
        <f t="shared" si="20"/>
        <v/>
      </c>
      <c r="L187" s="488" t="str">
        <f t="shared" si="21"/>
        <v/>
      </c>
      <c r="M187" s="489" t="str">
        <f t="shared" si="22"/>
        <v/>
      </c>
      <c r="N187" s="498"/>
      <c r="O187" s="489"/>
      <c r="P187" s="164">
        <f t="shared" ca="1" si="23"/>
        <v>0</v>
      </c>
    </row>
    <row r="188" spans="1:16">
      <c r="A188" s="156"/>
      <c r="B188" s="493"/>
      <c r="C188" s="494"/>
      <c r="D188" s="495"/>
      <c r="E188" s="496"/>
      <c r="F188" s="497"/>
      <c r="G188" s="487" t="str">
        <f t="shared" si="16"/>
        <v/>
      </c>
      <c r="H188" s="488" t="str">
        <f t="shared" si="17"/>
        <v/>
      </c>
      <c r="I188" s="488" t="str">
        <f t="shared" si="18"/>
        <v/>
      </c>
      <c r="J188" s="488" t="str">
        <f t="shared" si="19"/>
        <v/>
      </c>
      <c r="K188" s="488" t="str">
        <f t="shared" si="20"/>
        <v/>
      </c>
      <c r="L188" s="488" t="str">
        <f t="shared" si="21"/>
        <v/>
      </c>
      <c r="M188" s="489" t="str">
        <f t="shared" si="22"/>
        <v/>
      </c>
      <c r="N188" s="498"/>
      <c r="O188" s="489"/>
      <c r="P188" s="164">
        <f t="shared" ca="1" si="23"/>
        <v>0</v>
      </c>
    </row>
    <row r="189" spans="1:16">
      <c r="A189" s="156"/>
      <c r="B189" s="493"/>
      <c r="C189" s="494"/>
      <c r="D189" s="495"/>
      <c r="E189" s="496"/>
      <c r="F189" s="497"/>
      <c r="G189" s="487" t="str">
        <f t="shared" si="16"/>
        <v/>
      </c>
      <c r="H189" s="488" t="str">
        <f t="shared" si="17"/>
        <v/>
      </c>
      <c r="I189" s="488" t="str">
        <f t="shared" si="18"/>
        <v/>
      </c>
      <c r="J189" s="488" t="str">
        <f t="shared" si="19"/>
        <v/>
      </c>
      <c r="K189" s="488" t="str">
        <f t="shared" si="20"/>
        <v/>
      </c>
      <c r="L189" s="488" t="str">
        <f t="shared" si="21"/>
        <v/>
      </c>
      <c r="M189" s="489" t="str">
        <f t="shared" si="22"/>
        <v/>
      </c>
      <c r="N189" s="498"/>
      <c r="O189" s="489"/>
      <c r="P189" s="164">
        <f t="shared" ca="1" si="23"/>
        <v>0</v>
      </c>
    </row>
    <row r="190" spans="1:16">
      <c r="A190" s="156"/>
      <c r="B190" s="493"/>
      <c r="C190" s="494"/>
      <c r="D190" s="495"/>
      <c r="E190" s="496"/>
      <c r="F190" s="497"/>
      <c r="G190" s="487" t="str">
        <f t="shared" si="16"/>
        <v/>
      </c>
      <c r="H190" s="488" t="str">
        <f t="shared" si="17"/>
        <v/>
      </c>
      <c r="I190" s="488" t="str">
        <f t="shared" si="18"/>
        <v/>
      </c>
      <c r="J190" s="488" t="str">
        <f t="shared" si="19"/>
        <v/>
      </c>
      <c r="K190" s="488" t="str">
        <f t="shared" si="20"/>
        <v/>
      </c>
      <c r="L190" s="488" t="str">
        <f t="shared" si="21"/>
        <v/>
      </c>
      <c r="M190" s="489" t="str">
        <f t="shared" si="22"/>
        <v/>
      </c>
      <c r="N190" s="498"/>
      <c r="O190" s="489"/>
      <c r="P190" s="164">
        <f t="shared" ca="1" si="23"/>
        <v>0</v>
      </c>
    </row>
    <row r="191" spans="1:16">
      <c r="A191" s="156"/>
      <c r="B191" s="493"/>
      <c r="C191" s="494"/>
      <c r="D191" s="495"/>
      <c r="E191" s="496"/>
      <c r="F191" s="497"/>
      <c r="G191" s="487" t="str">
        <f t="shared" si="16"/>
        <v/>
      </c>
      <c r="H191" s="488" t="str">
        <f t="shared" si="17"/>
        <v/>
      </c>
      <c r="I191" s="488" t="str">
        <f t="shared" si="18"/>
        <v/>
      </c>
      <c r="J191" s="488" t="str">
        <f t="shared" si="19"/>
        <v/>
      </c>
      <c r="K191" s="488" t="str">
        <f t="shared" si="20"/>
        <v/>
      </c>
      <c r="L191" s="488" t="str">
        <f t="shared" si="21"/>
        <v/>
      </c>
      <c r="M191" s="489" t="str">
        <f t="shared" si="22"/>
        <v/>
      </c>
      <c r="N191" s="498"/>
      <c r="O191" s="489"/>
      <c r="P191" s="164">
        <f t="shared" ca="1" si="23"/>
        <v>0</v>
      </c>
    </row>
    <row r="192" spans="1:16">
      <c r="A192" s="156"/>
      <c r="B192" s="493"/>
      <c r="C192" s="494"/>
      <c r="D192" s="495"/>
      <c r="E192" s="496"/>
      <c r="F192" s="497"/>
      <c r="G192" s="487" t="str">
        <f t="shared" si="16"/>
        <v/>
      </c>
      <c r="H192" s="488" t="str">
        <f t="shared" si="17"/>
        <v/>
      </c>
      <c r="I192" s="488" t="str">
        <f t="shared" si="18"/>
        <v/>
      </c>
      <c r="J192" s="488" t="str">
        <f t="shared" si="19"/>
        <v/>
      </c>
      <c r="K192" s="488" t="str">
        <f t="shared" si="20"/>
        <v/>
      </c>
      <c r="L192" s="488" t="str">
        <f t="shared" si="21"/>
        <v/>
      </c>
      <c r="M192" s="489" t="str">
        <f t="shared" si="22"/>
        <v/>
      </c>
      <c r="N192" s="498"/>
      <c r="O192" s="489"/>
      <c r="P192" s="164">
        <f t="shared" ca="1" si="23"/>
        <v>0</v>
      </c>
    </row>
    <row r="193" spans="1:16">
      <c r="A193" s="156"/>
      <c r="B193" s="493"/>
      <c r="C193" s="494"/>
      <c r="D193" s="495"/>
      <c r="E193" s="496"/>
      <c r="F193" s="497"/>
      <c r="G193" s="487" t="str">
        <f t="shared" si="16"/>
        <v/>
      </c>
      <c r="H193" s="488" t="str">
        <f t="shared" si="17"/>
        <v/>
      </c>
      <c r="I193" s="488" t="str">
        <f t="shared" si="18"/>
        <v/>
      </c>
      <c r="J193" s="488" t="str">
        <f t="shared" si="19"/>
        <v/>
      </c>
      <c r="K193" s="488" t="str">
        <f t="shared" si="20"/>
        <v/>
      </c>
      <c r="L193" s="488" t="str">
        <f t="shared" si="21"/>
        <v/>
      </c>
      <c r="M193" s="489" t="str">
        <f t="shared" si="22"/>
        <v/>
      </c>
      <c r="N193" s="498"/>
      <c r="O193" s="489"/>
      <c r="P193" s="164">
        <f t="shared" ca="1" si="23"/>
        <v>0</v>
      </c>
    </row>
    <row r="194" spans="1:16">
      <c r="A194" s="156"/>
      <c r="B194" s="493"/>
      <c r="C194" s="494"/>
      <c r="D194" s="495"/>
      <c r="E194" s="496"/>
      <c r="F194" s="497"/>
      <c r="G194" s="487" t="str">
        <f t="shared" si="16"/>
        <v/>
      </c>
      <c r="H194" s="488" t="str">
        <f t="shared" si="17"/>
        <v/>
      </c>
      <c r="I194" s="488" t="str">
        <f t="shared" si="18"/>
        <v/>
      </c>
      <c r="J194" s="488" t="str">
        <f t="shared" si="19"/>
        <v/>
      </c>
      <c r="K194" s="488" t="str">
        <f t="shared" si="20"/>
        <v/>
      </c>
      <c r="L194" s="488" t="str">
        <f t="shared" si="21"/>
        <v/>
      </c>
      <c r="M194" s="489" t="str">
        <f t="shared" si="22"/>
        <v/>
      </c>
      <c r="N194" s="498"/>
      <c r="O194" s="489"/>
      <c r="P194" s="164">
        <f t="shared" ca="1" si="23"/>
        <v>0</v>
      </c>
    </row>
    <row r="195" spans="1:16">
      <c r="A195" s="156"/>
      <c r="B195" s="493"/>
      <c r="C195" s="494"/>
      <c r="D195" s="495"/>
      <c r="E195" s="496"/>
      <c r="F195" s="497"/>
      <c r="G195" s="487" t="str">
        <f t="shared" si="16"/>
        <v/>
      </c>
      <c r="H195" s="488" t="str">
        <f t="shared" si="17"/>
        <v/>
      </c>
      <c r="I195" s="488" t="str">
        <f t="shared" si="18"/>
        <v/>
      </c>
      <c r="J195" s="488" t="str">
        <f t="shared" si="19"/>
        <v/>
      </c>
      <c r="K195" s="488" t="str">
        <f t="shared" si="20"/>
        <v/>
      </c>
      <c r="L195" s="488" t="str">
        <f t="shared" si="21"/>
        <v/>
      </c>
      <c r="M195" s="489" t="str">
        <f t="shared" si="22"/>
        <v/>
      </c>
      <c r="N195" s="498"/>
      <c r="O195" s="489"/>
      <c r="P195" s="164">
        <f t="shared" ca="1" si="23"/>
        <v>0</v>
      </c>
    </row>
    <row r="196" spans="1:16">
      <c r="A196" s="156"/>
      <c r="B196" s="493"/>
      <c r="C196" s="494"/>
      <c r="D196" s="495"/>
      <c r="E196" s="496"/>
      <c r="F196" s="497"/>
      <c r="G196" s="487" t="str">
        <f t="shared" si="16"/>
        <v/>
      </c>
      <c r="H196" s="488" t="str">
        <f t="shared" si="17"/>
        <v/>
      </c>
      <c r="I196" s="488" t="str">
        <f t="shared" si="18"/>
        <v/>
      </c>
      <c r="J196" s="488" t="str">
        <f t="shared" si="19"/>
        <v/>
      </c>
      <c r="K196" s="488" t="str">
        <f t="shared" si="20"/>
        <v/>
      </c>
      <c r="L196" s="488" t="str">
        <f t="shared" si="21"/>
        <v/>
      </c>
      <c r="M196" s="489" t="str">
        <f t="shared" si="22"/>
        <v/>
      </c>
      <c r="N196" s="498"/>
      <c r="O196" s="489"/>
      <c r="P196" s="164">
        <f t="shared" ca="1" si="23"/>
        <v>0</v>
      </c>
    </row>
    <row r="197" spans="1:16">
      <c r="A197" s="156"/>
      <c r="B197" s="493"/>
      <c r="C197" s="494"/>
      <c r="D197" s="495"/>
      <c r="E197" s="496"/>
      <c r="F197" s="497"/>
      <c r="G197" s="487" t="str">
        <f t="shared" si="16"/>
        <v/>
      </c>
      <c r="H197" s="488" t="str">
        <f t="shared" si="17"/>
        <v/>
      </c>
      <c r="I197" s="488" t="str">
        <f t="shared" si="18"/>
        <v/>
      </c>
      <c r="J197" s="488" t="str">
        <f t="shared" si="19"/>
        <v/>
      </c>
      <c r="K197" s="488" t="str">
        <f t="shared" si="20"/>
        <v/>
      </c>
      <c r="L197" s="488" t="str">
        <f t="shared" si="21"/>
        <v/>
      </c>
      <c r="M197" s="489" t="str">
        <f t="shared" si="22"/>
        <v/>
      </c>
      <c r="N197" s="498"/>
      <c r="O197" s="489"/>
      <c r="P197" s="164">
        <f t="shared" ca="1" si="23"/>
        <v>0</v>
      </c>
    </row>
    <row r="198" spans="1:16">
      <c r="A198" s="156"/>
      <c r="B198" s="493"/>
      <c r="C198" s="494"/>
      <c r="D198" s="495"/>
      <c r="E198" s="496"/>
      <c r="F198" s="497"/>
      <c r="G198" s="487" t="str">
        <f t="shared" si="16"/>
        <v/>
      </c>
      <c r="H198" s="488" t="str">
        <f t="shared" si="17"/>
        <v/>
      </c>
      <c r="I198" s="488" t="str">
        <f t="shared" si="18"/>
        <v/>
      </c>
      <c r="J198" s="488" t="str">
        <f t="shared" si="19"/>
        <v/>
      </c>
      <c r="K198" s="488" t="str">
        <f t="shared" si="20"/>
        <v/>
      </c>
      <c r="L198" s="488" t="str">
        <f t="shared" si="21"/>
        <v/>
      </c>
      <c r="M198" s="489" t="str">
        <f t="shared" si="22"/>
        <v/>
      </c>
      <c r="N198" s="498"/>
      <c r="O198" s="489"/>
      <c r="P198" s="164">
        <f t="shared" ca="1" si="23"/>
        <v>0</v>
      </c>
    </row>
    <row r="199" spans="1:16">
      <c r="A199" s="156"/>
      <c r="B199" s="493"/>
      <c r="C199" s="494"/>
      <c r="D199" s="495"/>
      <c r="E199" s="496"/>
      <c r="F199" s="497"/>
      <c r="G199" s="487" t="str">
        <f t="shared" si="16"/>
        <v/>
      </c>
      <c r="H199" s="488" t="str">
        <f t="shared" si="17"/>
        <v/>
      </c>
      <c r="I199" s="488" t="str">
        <f t="shared" si="18"/>
        <v/>
      </c>
      <c r="J199" s="488" t="str">
        <f t="shared" si="19"/>
        <v/>
      </c>
      <c r="K199" s="488" t="str">
        <f t="shared" si="20"/>
        <v/>
      </c>
      <c r="L199" s="488" t="str">
        <f t="shared" si="21"/>
        <v/>
      </c>
      <c r="M199" s="489" t="str">
        <f t="shared" si="22"/>
        <v/>
      </c>
      <c r="N199" s="498"/>
      <c r="O199" s="489"/>
      <c r="P199" s="164">
        <f t="shared" ca="1" si="23"/>
        <v>0</v>
      </c>
    </row>
    <row r="200" spans="1:16">
      <c r="A200" s="156"/>
      <c r="B200" s="493"/>
      <c r="C200" s="494"/>
      <c r="D200" s="495"/>
      <c r="E200" s="496"/>
      <c r="F200" s="497"/>
      <c r="G200" s="487" t="str">
        <f t="shared" si="16"/>
        <v/>
      </c>
      <c r="H200" s="488" t="str">
        <f t="shared" si="17"/>
        <v/>
      </c>
      <c r="I200" s="488" t="str">
        <f t="shared" si="18"/>
        <v/>
      </c>
      <c r="J200" s="488" t="str">
        <f t="shared" si="19"/>
        <v/>
      </c>
      <c r="K200" s="488" t="str">
        <f t="shared" si="20"/>
        <v/>
      </c>
      <c r="L200" s="488" t="str">
        <f t="shared" si="21"/>
        <v/>
      </c>
      <c r="M200" s="489" t="str">
        <f t="shared" si="22"/>
        <v/>
      </c>
      <c r="N200" s="498"/>
      <c r="O200" s="489"/>
      <c r="P200" s="164">
        <f t="shared" ca="1" si="23"/>
        <v>0</v>
      </c>
    </row>
    <row r="201" spans="1:16">
      <c r="A201" s="156"/>
      <c r="B201" s="493"/>
      <c r="C201" s="494"/>
      <c r="D201" s="495"/>
      <c r="E201" s="496"/>
      <c r="F201" s="497"/>
      <c r="G201" s="487" t="str">
        <f t="shared" si="16"/>
        <v/>
      </c>
      <c r="H201" s="488" t="str">
        <f t="shared" si="17"/>
        <v/>
      </c>
      <c r="I201" s="488" t="str">
        <f t="shared" si="18"/>
        <v/>
      </c>
      <c r="J201" s="488" t="str">
        <f t="shared" si="19"/>
        <v/>
      </c>
      <c r="K201" s="488" t="str">
        <f t="shared" si="20"/>
        <v/>
      </c>
      <c r="L201" s="488" t="str">
        <f t="shared" si="21"/>
        <v/>
      </c>
      <c r="M201" s="489" t="str">
        <f t="shared" si="22"/>
        <v/>
      </c>
      <c r="N201" s="498"/>
      <c r="O201" s="489"/>
      <c r="P201" s="164">
        <f t="shared" ca="1" si="23"/>
        <v>0</v>
      </c>
    </row>
    <row r="202" spans="1:16">
      <c r="A202" s="156"/>
      <c r="B202" s="493"/>
      <c r="C202" s="494"/>
      <c r="D202" s="495"/>
      <c r="E202" s="496"/>
      <c r="F202" s="497"/>
      <c r="G202" s="487" t="str">
        <f t="shared" ref="G202:G259" si="24">IF($E202="","",$E202+$G$9)</f>
        <v/>
      </c>
      <c r="H202" s="488" t="str">
        <f t="shared" ref="H202:H259" si="25">IF($E202="","",$E202+$H$9)</f>
        <v/>
      </c>
      <c r="I202" s="488" t="str">
        <f t="shared" ref="I202:I259" si="26">IF($E202="","",$E202+$I$9)</f>
        <v/>
      </c>
      <c r="J202" s="488" t="str">
        <f t="shared" ref="J202:J259" si="27">IF($E202="","",$E202+$J$9)</f>
        <v/>
      </c>
      <c r="K202" s="488" t="str">
        <f t="shared" ref="K202:K259" si="28">IF($E202="","",$E202+$K$9)</f>
        <v/>
      </c>
      <c r="L202" s="488" t="str">
        <f t="shared" ref="L202:L259" si="29">IF($E202="","",$E202+$L$9)</f>
        <v/>
      </c>
      <c r="M202" s="489" t="str">
        <f t="shared" ref="M202:M259" si="30">IF($E202="","",$E202+$M$9)</f>
        <v/>
      </c>
      <c r="N202" s="498"/>
      <c r="O202" s="489"/>
      <c r="P202" s="164">
        <f t="shared" ca="1" si="23"/>
        <v>0</v>
      </c>
    </row>
    <row r="203" spans="1:16">
      <c r="A203" s="156"/>
      <c r="B203" s="493"/>
      <c r="C203" s="494"/>
      <c r="D203" s="495"/>
      <c r="E203" s="496"/>
      <c r="F203" s="497"/>
      <c r="G203" s="487" t="str">
        <f t="shared" si="24"/>
        <v/>
      </c>
      <c r="H203" s="488" t="str">
        <f t="shared" si="25"/>
        <v/>
      </c>
      <c r="I203" s="488" t="str">
        <f t="shared" si="26"/>
        <v/>
      </c>
      <c r="J203" s="488" t="str">
        <f t="shared" si="27"/>
        <v/>
      </c>
      <c r="K203" s="488" t="str">
        <f t="shared" si="28"/>
        <v/>
      </c>
      <c r="L203" s="488" t="str">
        <f t="shared" si="29"/>
        <v/>
      </c>
      <c r="M203" s="489" t="str">
        <f t="shared" si="30"/>
        <v/>
      </c>
      <c r="N203" s="498"/>
      <c r="O203" s="489"/>
      <c r="P203" s="164">
        <f t="shared" ca="1" si="23"/>
        <v>0</v>
      </c>
    </row>
    <row r="204" spans="1:16">
      <c r="A204" s="156"/>
      <c r="B204" s="493"/>
      <c r="C204" s="494"/>
      <c r="D204" s="495"/>
      <c r="E204" s="496"/>
      <c r="F204" s="497"/>
      <c r="G204" s="487" t="str">
        <f t="shared" si="24"/>
        <v/>
      </c>
      <c r="H204" s="488" t="str">
        <f t="shared" si="25"/>
        <v/>
      </c>
      <c r="I204" s="488" t="str">
        <f t="shared" si="26"/>
        <v/>
      </c>
      <c r="J204" s="488" t="str">
        <f t="shared" si="27"/>
        <v/>
      </c>
      <c r="K204" s="488" t="str">
        <f t="shared" si="28"/>
        <v/>
      </c>
      <c r="L204" s="488" t="str">
        <f t="shared" si="29"/>
        <v/>
      </c>
      <c r="M204" s="489" t="str">
        <f t="shared" si="30"/>
        <v/>
      </c>
      <c r="N204" s="498"/>
      <c r="O204" s="489"/>
      <c r="P204" s="164">
        <f t="shared" ref="P204:P259" ca="1" si="31">IFERROR(IF(G204=TODAY(),"1",IF(H204=TODAY(),"1",IF(I204=TODAY(),"1",IF(J204=TODAY(),"1",IF(K204=TODAY(),"1",IF(L204=TODAY(),"1",IF(M204=TODAY(),"1",))))))),"")</f>
        <v>0</v>
      </c>
    </row>
    <row r="205" spans="1:16">
      <c r="A205" s="156"/>
      <c r="B205" s="493"/>
      <c r="C205" s="494"/>
      <c r="D205" s="495"/>
      <c r="E205" s="496"/>
      <c r="F205" s="497"/>
      <c r="G205" s="487" t="str">
        <f t="shared" si="24"/>
        <v/>
      </c>
      <c r="H205" s="488" t="str">
        <f t="shared" si="25"/>
        <v/>
      </c>
      <c r="I205" s="488" t="str">
        <f t="shared" si="26"/>
        <v/>
      </c>
      <c r="J205" s="488" t="str">
        <f t="shared" si="27"/>
        <v/>
      </c>
      <c r="K205" s="488" t="str">
        <f t="shared" si="28"/>
        <v/>
      </c>
      <c r="L205" s="488" t="str">
        <f t="shared" si="29"/>
        <v/>
      </c>
      <c r="M205" s="489" t="str">
        <f t="shared" si="30"/>
        <v/>
      </c>
      <c r="N205" s="498"/>
      <c r="O205" s="489"/>
      <c r="P205" s="164">
        <f t="shared" ca="1" si="31"/>
        <v>0</v>
      </c>
    </row>
    <row r="206" spans="1:16">
      <c r="A206" s="156"/>
      <c r="B206" s="493"/>
      <c r="C206" s="494"/>
      <c r="D206" s="495"/>
      <c r="E206" s="496"/>
      <c r="F206" s="497"/>
      <c r="G206" s="487" t="str">
        <f t="shared" si="24"/>
        <v/>
      </c>
      <c r="H206" s="488" t="str">
        <f t="shared" si="25"/>
        <v/>
      </c>
      <c r="I206" s="488" t="str">
        <f t="shared" si="26"/>
        <v/>
      </c>
      <c r="J206" s="488" t="str">
        <f t="shared" si="27"/>
        <v/>
      </c>
      <c r="K206" s="488" t="str">
        <f t="shared" si="28"/>
        <v/>
      </c>
      <c r="L206" s="488" t="str">
        <f t="shared" si="29"/>
        <v/>
      </c>
      <c r="M206" s="489" t="str">
        <f t="shared" si="30"/>
        <v/>
      </c>
      <c r="N206" s="498"/>
      <c r="O206" s="489"/>
      <c r="P206" s="164">
        <f t="shared" ca="1" si="31"/>
        <v>0</v>
      </c>
    </row>
    <row r="207" spans="1:16">
      <c r="A207" s="156"/>
      <c r="B207" s="493"/>
      <c r="C207" s="494"/>
      <c r="D207" s="495"/>
      <c r="E207" s="496"/>
      <c r="F207" s="497"/>
      <c r="G207" s="487" t="str">
        <f t="shared" si="24"/>
        <v/>
      </c>
      <c r="H207" s="488" t="str">
        <f t="shared" si="25"/>
        <v/>
      </c>
      <c r="I207" s="488" t="str">
        <f t="shared" si="26"/>
        <v/>
      </c>
      <c r="J207" s="488" t="str">
        <f t="shared" si="27"/>
        <v/>
      </c>
      <c r="K207" s="488" t="str">
        <f t="shared" si="28"/>
        <v/>
      </c>
      <c r="L207" s="488" t="str">
        <f t="shared" si="29"/>
        <v/>
      </c>
      <c r="M207" s="489" t="str">
        <f t="shared" si="30"/>
        <v/>
      </c>
      <c r="N207" s="498"/>
      <c r="O207" s="489"/>
      <c r="P207" s="164">
        <f t="shared" ca="1" si="31"/>
        <v>0</v>
      </c>
    </row>
    <row r="208" spans="1:16">
      <c r="A208" s="156"/>
      <c r="B208" s="493"/>
      <c r="C208" s="494"/>
      <c r="D208" s="495"/>
      <c r="E208" s="496"/>
      <c r="F208" s="497"/>
      <c r="G208" s="487" t="str">
        <f t="shared" si="24"/>
        <v/>
      </c>
      <c r="H208" s="488" t="str">
        <f t="shared" si="25"/>
        <v/>
      </c>
      <c r="I208" s="488" t="str">
        <f t="shared" si="26"/>
        <v/>
      </c>
      <c r="J208" s="488" t="str">
        <f t="shared" si="27"/>
        <v/>
      </c>
      <c r="K208" s="488" t="str">
        <f t="shared" si="28"/>
        <v/>
      </c>
      <c r="L208" s="488" t="str">
        <f t="shared" si="29"/>
        <v/>
      </c>
      <c r="M208" s="489" t="str">
        <f t="shared" si="30"/>
        <v/>
      </c>
      <c r="N208" s="498"/>
      <c r="O208" s="489"/>
      <c r="P208" s="164">
        <f t="shared" ca="1" si="31"/>
        <v>0</v>
      </c>
    </row>
    <row r="209" spans="1:16">
      <c r="A209" s="156"/>
      <c r="B209" s="493"/>
      <c r="C209" s="494"/>
      <c r="D209" s="495"/>
      <c r="E209" s="496"/>
      <c r="F209" s="497"/>
      <c r="G209" s="487" t="str">
        <f t="shared" si="24"/>
        <v/>
      </c>
      <c r="H209" s="488" t="str">
        <f t="shared" si="25"/>
        <v/>
      </c>
      <c r="I209" s="488" t="str">
        <f t="shared" si="26"/>
        <v/>
      </c>
      <c r="J209" s="488" t="str">
        <f t="shared" si="27"/>
        <v/>
      </c>
      <c r="K209" s="488" t="str">
        <f t="shared" si="28"/>
        <v/>
      </c>
      <c r="L209" s="488" t="str">
        <f t="shared" si="29"/>
        <v/>
      </c>
      <c r="M209" s="489" t="str">
        <f t="shared" si="30"/>
        <v/>
      </c>
      <c r="N209" s="498"/>
      <c r="O209" s="489"/>
      <c r="P209" s="164">
        <f t="shared" ca="1" si="31"/>
        <v>0</v>
      </c>
    </row>
    <row r="210" spans="1:16">
      <c r="A210" s="156"/>
      <c r="B210" s="493"/>
      <c r="C210" s="494"/>
      <c r="D210" s="495"/>
      <c r="E210" s="496"/>
      <c r="F210" s="497"/>
      <c r="G210" s="487" t="str">
        <f t="shared" si="24"/>
        <v/>
      </c>
      <c r="H210" s="488" t="str">
        <f t="shared" si="25"/>
        <v/>
      </c>
      <c r="I210" s="488" t="str">
        <f t="shared" si="26"/>
        <v/>
      </c>
      <c r="J210" s="488" t="str">
        <f t="shared" si="27"/>
        <v/>
      </c>
      <c r="K210" s="488" t="str">
        <f t="shared" si="28"/>
        <v/>
      </c>
      <c r="L210" s="488" t="str">
        <f t="shared" si="29"/>
        <v/>
      </c>
      <c r="M210" s="489" t="str">
        <f t="shared" si="30"/>
        <v/>
      </c>
      <c r="N210" s="498"/>
      <c r="O210" s="489"/>
      <c r="P210" s="164">
        <f t="shared" ca="1" si="31"/>
        <v>0</v>
      </c>
    </row>
    <row r="211" spans="1:16">
      <c r="A211" s="156"/>
      <c r="B211" s="493"/>
      <c r="C211" s="494"/>
      <c r="D211" s="495"/>
      <c r="E211" s="496"/>
      <c r="F211" s="497"/>
      <c r="G211" s="487" t="str">
        <f t="shared" si="24"/>
        <v/>
      </c>
      <c r="H211" s="488" t="str">
        <f t="shared" si="25"/>
        <v/>
      </c>
      <c r="I211" s="488" t="str">
        <f t="shared" si="26"/>
        <v/>
      </c>
      <c r="J211" s="488" t="str">
        <f t="shared" si="27"/>
        <v/>
      </c>
      <c r="K211" s="488" t="str">
        <f t="shared" si="28"/>
        <v/>
      </c>
      <c r="L211" s="488" t="str">
        <f t="shared" si="29"/>
        <v/>
      </c>
      <c r="M211" s="489" t="str">
        <f t="shared" si="30"/>
        <v/>
      </c>
      <c r="N211" s="498"/>
      <c r="O211" s="489"/>
      <c r="P211" s="164">
        <f t="shared" ca="1" si="31"/>
        <v>0</v>
      </c>
    </row>
    <row r="212" spans="1:16">
      <c r="A212" s="156"/>
      <c r="B212" s="493"/>
      <c r="C212" s="494"/>
      <c r="D212" s="495"/>
      <c r="E212" s="496"/>
      <c r="F212" s="497"/>
      <c r="G212" s="487" t="str">
        <f t="shared" si="24"/>
        <v/>
      </c>
      <c r="H212" s="488" t="str">
        <f t="shared" si="25"/>
        <v/>
      </c>
      <c r="I212" s="488" t="str">
        <f t="shared" si="26"/>
        <v/>
      </c>
      <c r="J212" s="488" t="str">
        <f t="shared" si="27"/>
        <v/>
      </c>
      <c r="K212" s="488" t="str">
        <f t="shared" si="28"/>
        <v/>
      </c>
      <c r="L212" s="488" t="str">
        <f t="shared" si="29"/>
        <v/>
      </c>
      <c r="M212" s="489" t="str">
        <f t="shared" si="30"/>
        <v/>
      </c>
      <c r="N212" s="498"/>
      <c r="O212" s="489"/>
      <c r="P212" s="164">
        <f t="shared" ca="1" si="31"/>
        <v>0</v>
      </c>
    </row>
    <row r="213" spans="1:16">
      <c r="A213" s="156"/>
      <c r="B213" s="493"/>
      <c r="C213" s="494"/>
      <c r="D213" s="495"/>
      <c r="E213" s="496"/>
      <c r="F213" s="497"/>
      <c r="G213" s="487" t="str">
        <f t="shared" si="24"/>
        <v/>
      </c>
      <c r="H213" s="488" t="str">
        <f t="shared" si="25"/>
        <v/>
      </c>
      <c r="I213" s="488" t="str">
        <f t="shared" si="26"/>
        <v/>
      </c>
      <c r="J213" s="488" t="str">
        <f t="shared" si="27"/>
        <v/>
      </c>
      <c r="K213" s="488" t="str">
        <f t="shared" si="28"/>
        <v/>
      </c>
      <c r="L213" s="488" t="str">
        <f t="shared" si="29"/>
        <v/>
      </c>
      <c r="M213" s="489" t="str">
        <f t="shared" si="30"/>
        <v/>
      </c>
      <c r="N213" s="498"/>
      <c r="O213" s="489"/>
      <c r="P213" s="164">
        <f t="shared" ca="1" si="31"/>
        <v>0</v>
      </c>
    </row>
    <row r="214" spans="1:16">
      <c r="A214" s="156"/>
      <c r="B214" s="493"/>
      <c r="C214" s="494"/>
      <c r="D214" s="495"/>
      <c r="E214" s="496"/>
      <c r="F214" s="497"/>
      <c r="G214" s="487" t="str">
        <f t="shared" si="24"/>
        <v/>
      </c>
      <c r="H214" s="488" t="str">
        <f t="shared" si="25"/>
        <v/>
      </c>
      <c r="I214" s="488" t="str">
        <f t="shared" si="26"/>
        <v/>
      </c>
      <c r="J214" s="488" t="str">
        <f t="shared" si="27"/>
        <v/>
      </c>
      <c r="K214" s="488" t="str">
        <f t="shared" si="28"/>
        <v/>
      </c>
      <c r="L214" s="488" t="str">
        <f t="shared" si="29"/>
        <v/>
      </c>
      <c r="M214" s="489" t="str">
        <f t="shared" si="30"/>
        <v/>
      </c>
      <c r="N214" s="498"/>
      <c r="O214" s="489"/>
      <c r="P214" s="164">
        <f t="shared" ca="1" si="31"/>
        <v>0</v>
      </c>
    </row>
    <row r="215" spans="1:16">
      <c r="A215" s="156"/>
      <c r="B215" s="493"/>
      <c r="C215" s="494"/>
      <c r="D215" s="495"/>
      <c r="E215" s="496"/>
      <c r="F215" s="497"/>
      <c r="G215" s="487" t="str">
        <f t="shared" si="24"/>
        <v/>
      </c>
      <c r="H215" s="488" t="str">
        <f t="shared" si="25"/>
        <v/>
      </c>
      <c r="I215" s="488" t="str">
        <f t="shared" si="26"/>
        <v/>
      </c>
      <c r="J215" s="488" t="str">
        <f t="shared" si="27"/>
        <v/>
      </c>
      <c r="K215" s="488" t="str">
        <f t="shared" si="28"/>
        <v/>
      </c>
      <c r="L215" s="488" t="str">
        <f t="shared" si="29"/>
        <v/>
      </c>
      <c r="M215" s="489" t="str">
        <f t="shared" si="30"/>
        <v/>
      </c>
      <c r="N215" s="498"/>
      <c r="O215" s="489"/>
      <c r="P215" s="164">
        <f t="shared" ca="1" si="31"/>
        <v>0</v>
      </c>
    </row>
    <row r="216" spans="1:16">
      <c r="A216" s="156"/>
      <c r="B216" s="493"/>
      <c r="C216" s="494"/>
      <c r="D216" s="495"/>
      <c r="E216" s="496"/>
      <c r="F216" s="497"/>
      <c r="G216" s="487" t="str">
        <f t="shared" si="24"/>
        <v/>
      </c>
      <c r="H216" s="488" t="str">
        <f t="shared" si="25"/>
        <v/>
      </c>
      <c r="I216" s="488" t="str">
        <f t="shared" si="26"/>
        <v/>
      </c>
      <c r="J216" s="488" t="str">
        <f t="shared" si="27"/>
        <v/>
      </c>
      <c r="K216" s="488" t="str">
        <f t="shared" si="28"/>
        <v/>
      </c>
      <c r="L216" s="488" t="str">
        <f t="shared" si="29"/>
        <v/>
      </c>
      <c r="M216" s="489" t="str">
        <f t="shared" si="30"/>
        <v/>
      </c>
      <c r="N216" s="498"/>
      <c r="O216" s="489"/>
      <c r="P216" s="164">
        <f t="shared" ca="1" si="31"/>
        <v>0</v>
      </c>
    </row>
    <row r="217" spans="1:16">
      <c r="A217" s="156"/>
      <c r="B217" s="493"/>
      <c r="C217" s="494"/>
      <c r="D217" s="495"/>
      <c r="E217" s="496"/>
      <c r="F217" s="497"/>
      <c r="G217" s="487" t="str">
        <f t="shared" si="24"/>
        <v/>
      </c>
      <c r="H217" s="488" t="str">
        <f t="shared" si="25"/>
        <v/>
      </c>
      <c r="I217" s="488" t="str">
        <f t="shared" si="26"/>
        <v/>
      </c>
      <c r="J217" s="488" t="str">
        <f t="shared" si="27"/>
        <v/>
      </c>
      <c r="K217" s="488" t="str">
        <f t="shared" si="28"/>
        <v/>
      </c>
      <c r="L217" s="488" t="str">
        <f t="shared" si="29"/>
        <v/>
      </c>
      <c r="M217" s="489" t="str">
        <f t="shared" si="30"/>
        <v/>
      </c>
      <c r="N217" s="498"/>
      <c r="O217" s="489"/>
      <c r="P217" s="164">
        <f t="shared" ca="1" si="31"/>
        <v>0</v>
      </c>
    </row>
    <row r="218" spans="1:16">
      <c r="A218" s="156"/>
      <c r="B218" s="493"/>
      <c r="C218" s="494"/>
      <c r="D218" s="495"/>
      <c r="E218" s="496"/>
      <c r="F218" s="497"/>
      <c r="G218" s="487" t="str">
        <f t="shared" si="24"/>
        <v/>
      </c>
      <c r="H218" s="488" t="str">
        <f t="shared" si="25"/>
        <v/>
      </c>
      <c r="I218" s="488" t="str">
        <f t="shared" si="26"/>
        <v/>
      </c>
      <c r="J218" s="488" t="str">
        <f t="shared" si="27"/>
        <v/>
      </c>
      <c r="K218" s="488" t="str">
        <f t="shared" si="28"/>
        <v/>
      </c>
      <c r="L218" s="488" t="str">
        <f t="shared" si="29"/>
        <v/>
      </c>
      <c r="M218" s="489" t="str">
        <f t="shared" si="30"/>
        <v/>
      </c>
      <c r="N218" s="498"/>
      <c r="O218" s="489"/>
      <c r="P218" s="164">
        <f t="shared" ca="1" si="31"/>
        <v>0</v>
      </c>
    </row>
    <row r="219" spans="1:16">
      <c r="A219" s="156"/>
      <c r="B219" s="493"/>
      <c r="C219" s="494"/>
      <c r="D219" s="495"/>
      <c r="E219" s="496"/>
      <c r="F219" s="497"/>
      <c r="G219" s="487" t="str">
        <f t="shared" si="24"/>
        <v/>
      </c>
      <c r="H219" s="488" t="str">
        <f t="shared" si="25"/>
        <v/>
      </c>
      <c r="I219" s="488" t="str">
        <f t="shared" si="26"/>
        <v/>
      </c>
      <c r="J219" s="488" t="str">
        <f t="shared" si="27"/>
        <v/>
      </c>
      <c r="K219" s="488" t="str">
        <f t="shared" si="28"/>
        <v/>
      </c>
      <c r="L219" s="488" t="str">
        <f t="shared" si="29"/>
        <v/>
      </c>
      <c r="M219" s="489" t="str">
        <f t="shared" si="30"/>
        <v/>
      </c>
      <c r="N219" s="498"/>
      <c r="O219" s="489"/>
      <c r="P219" s="164">
        <f t="shared" ca="1" si="31"/>
        <v>0</v>
      </c>
    </row>
    <row r="220" spans="1:16">
      <c r="A220" s="156"/>
      <c r="B220" s="493"/>
      <c r="C220" s="494"/>
      <c r="D220" s="495"/>
      <c r="E220" s="496"/>
      <c r="F220" s="497"/>
      <c r="G220" s="487" t="str">
        <f t="shared" si="24"/>
        <v/>
      </c>
      <c r="H220" s="488" t="str">
        <f t="shared" si="25"/>
        <v/>
      </c>
      <c r="I220" s="488" t="str">
        <f t="shared" si="26"/>
        <v/>
      </c>
      <c r="J220" s="488" t="str">
        <f t="shared" si="27"/>
        <v/>
      </c>
      <c r="K220" s="488" t="str">
        <f t="shared" si="28"/>
        <v/>
      </c>
      <c r="L220" s="488" t="str">
        <f t="shared" si="29"/>
        <v/>
      </c>
      <c r="M220" s="489" t="str">
        <f t="shared" si="30"/>
        <v/>
      </c>
      <c r="N220" s="498"/>
      <c r="O220" s="489"/>
      <c r="P220" s="164">
        <f t="shared" ca="1" si="31"/>
        <v>0</v>
      </c>
    </row>
    <row r="221" spans="1:16">
      <c r="A221" s="156"/>
      <c r="B221" s="493"/>
      <c r="C221" s="494"/>
      <c r="D221" s="495"/>
      <c r="E221" s="496"/>
      <c r="F221" s="497"/>
      <c r="G221" s="487" t="str">
        <f t="shared" si="24"/>
        <v/>
      </c>
      <c r="H221" s="488" t="str">
        <f t="shared" si="25"/>
        <v/>
      </c>
      <c r="I221" s="488" t="str">
        <f t="shared" si="26"/>
        <v/>
      </c>
      <c r="J221" s="488" t="str">
        <f t="shared" si="27"/>
        <v/>
      </c>
      <c r="K221" s="488" t="str">
        <f t="shared" si="28"/>
        <v/>
      </c>
      <c r="L221" s="488" t="str">
        <f t="shared" si="29"/>
        <v/>
      </c>
      <c r="M221" s="489" t="str">
        <f t="shared" si="30"/>
        <v/>
      </c>
      <c r="N221" s="498"/>
      <c r="O221" s="489"/>
      <c r="P221" s="164">
        <f t="shared" ca="1" si="31"/>
        <v>0</v>
      </c>
    </row>
    <row r="222" spans="1:16">
      <c r="A222" s="156"/>
      <c r="B222" s="493"/>
      <c r="C222" s="494"/>
      <c r="D222" s="495"/>
      <c r="E222" s="496"/>
      <c r="F222" s="497"/>
      <c r="G222" s="487" t="str">
        <f t="shared" si="24"/>
        <v/>
      </c>
      <c r="H222" s="488" t="str">
        <f t="shared" si="25"/>
        <v/>
      </c>
      <c r="I222" s="488" t="str">
        <f t="shared" si="26"/>
        <v/>
      </c>
      <c r="J222" s="488" t="str">
        <f t="shared" si="27"/>
        <v/>
      </c>
      <c r="K222" s="488" t="str">
        <f t="shared" si="28"/>
        <v/>
      </c>
      <c r="L222" s="488" t="str">
        <f t="shared" si="29"/>
        <v/>
      </c>
      <c r="M222" s="489" t="str">
        <f t="shared" si="30"/>
        <v/>
      </c>
      <c r="N222" s="498"/>
      <c r="O222" s="489"/>
      <c r="P222" s="164">
        <f t="shared" ca="1" si="31"/>
        <v>0</v>
      </c>
    </row>
    <row r="223" spans="1:16">
      <c r="A223" s="156"/>
      <c r="B223" s="493"/>
      <c r="C223" s="494"/>
      <c r="D223" s="495"/>
      <c r="E223" s="496"/>
      <c r="F223" s="497"/>
      <c r="G223" s="487" t="str">
        <f t="shared" si="24"/>
        <v/>
      </c>
      <c r="H223" s="488" t="str">
        <f t="shared" si="25"/>
        <v/>
      </c>
      <c r="I223" s="488" t="str">
        <f t="shared" si="26"/>
        <v/>
      </c>
      <c r="J223" s="488" t="str">
        <f t="shared" si="27"/>
        <v/>
      </c>
      <c r="K223" s="488" t="str">
        <f t="shared" si="28"/>
        <v/>
      </c>
      <c r="L223" s="488" t="str">
        <f t="shared" si="29"/>
        <v/>
      </c>
      <c r="M223" s="489" t="str">
        <f t="shared" si="30"/>
        <v/>
      </c>
      <c r="N223" s="498"/>
      <c r="O223" s="489"/>
      <c r="P223" s="164">
        <f t="shared" ca="1" si="31"/>
        <v>0</v>
      </c>
    </row>
    <row r="224" spans="1:16">
      <c r="A224" s="156"/>
      <c r="B224" s="493"/>
      <c r="C224" s="494"/>
      <c r="D224" s="495"/>
      <c r="E224" s="496"/>
      <c r="F224" s="497"/>
      <c r="G224" s="487" t="str">
        <f t="shared" si="24"/>
        <v/>
      </c>
      <c r="H224" s="488" t="str">
        <f t="shared" si="25"/>
        <v/>
      </c>
      <c r="I224" s="488" t="str">
        <f t="shared" si="26"/>
        <v/>
      </c>
      <c r="J224" s="488" t="str">
        <f t="shared" si="27"/>
        <v/>
      </c>
      <c r="K224" s="488" t="str">
        <f t="shared" si="28"/>
        <v/>
      </c>
      <c r="L224" s="488" t="str">
        <f t="shared" si="29"/>
        <v/>
      </c>
      <c r="M224" s="489" t="str">
        <f t="shared" si="30"/>
        <v/>
      </c>
      <c r="N224" s="498"/>
      <c r="O224" s="489"/>
      <c r="P224" s="164">
        <f t="shared" ca="1" si="31"/>
        <v>0</v>
      </c>
    </row>
    <row r="225" spans="1:16">
      <c r="A225" s="156"/>
      <c r="B225" s="493"/>
      <c r="C225" s="494"/>
      <c r="D225" s="495"/>
      <c r="E225" s="496"/>
      <c r="F225" s="497"/>
      <c r="G225" s="487" t="str">
        <f t="shared" si="24"/>
        <v/>
      </c>
      <c r="H225" s="488" t="str">
        <f t="shared" si="25"/>
        <v/>
      </c>
      <c r="I225" s="488" t="str">
        <f t="shared" si="26"/>
        <v/>
      </c>
      <c r="J225" s="488" t="str">
        <f t="shared" si="27"/>
        <v/>
      </c>
      <c r="K225" s="488" t="str">
        <f t="shared" si="28"/>
        <v/>
      </c>
      <c r="L225" s="488" t="str">
        <f t="shared" si="29"/>
        <v/>
      </c>
      <c r="M225" s="489" t="str">
        <f t="shared" si="30"/>
        <v/>
      </c>
      <c r="N225" s="498"/>
      <c r="O225" s="489"/>
      <c r="P225" s="164">
        <f t="shared" ca="1" si="31"/>
        <v>0</v>
      </c>
    </row>
    <row r="226" spans="1:16">
      <c r="A226" s="156"/>
      <c r="B226" s="493"/>
      <c r="C226" s="494"/>
      <c r="D226" s="495"/>
      <c r="E226" s="496"/>
      <c r="F226" s="497"/>
      <c r="G226" s="487" t="str">
        <f t="shared" si="24"/>
        <v/>
      </c>
      <c r="H226" s="488" t="str">
        <f t="shared" si="25"/>
        <v/>
      </c>
      <c r="I226" s="488" t="str">
        <f t="shared" si="26"/>
        <v/>
      </c>
      <c r="J226" s="488" t="str">
        <f t="shared" si="27"/>
        <v/>
      </c>
      <c r="K226" s="488" t="str">
        <f t="shared" si="28"/>
        <v/>
      </c>
      <c r="L226" s="488" t="str">
        <f t="shared" si="29"/>
        <v/>
      </c>
      <c r="M226" s="489" t="str">
        <f t="shared" si="30"/>
        <v/>
      </c>
      <c r="N226" s="498"/>
      <c r="O226" s="489"/>
      <c r="P226" s="164">
        <f t="shared" ca="1" si="31"/>
        <v>0</v>
      </c>
    </row>
    <row r="227" spans="1:16">
      <c r="A227" s="156"/>
      <c r="B227" s="493"/>
      <c r="C227" s="494"/>
      <c r="D227" s="495"/>
      <c r="E227" s="496"/>
      <c r="F227" s="497"/>
      <c r="G227" s="487" t="str">
        <f t="shared" si="24"/>
        <v/>
      </c>
      <c r="H227" s="488" t="str">
        <f t="shared" si="25"/>
        <v/>
      </c>
      <c r="I227" s="488" t="str">
        <f t="shared" si="26"/>
        <v/>
      </c>
      <c r="J227" s="488" t="str">
        <f t="shared" si="27"/>
        <v/>
      </c>
      <c r="K227" s="488" t="str">
        <f t="shared" si="28"/>
        <v/>
      </c>
      <c r="L227" s="488" t="str">
        <f t="shared" si="29"/>
        <v/>
      </c>
      <c r="M227" s="489" t="str">
        <f t="shared" si="30"/>
        <v/>
      </c>
      <c r="N227" s="498"/>
      <c r="O227" s="489"/>
      <c r="P227" s="164">
        <f t="shared" ca="1" si="31"/>
        <v>0</v>
      </c>
    </row>
    <row r="228" spans="1:16">
      <c r="A228" s="156"/>
      <c r="B228" s="493"/>
      <c r="C228" s="494"/>
      <c r="D228" s="495"/>
      <c r="E228" s="496"/>
      <c r="F228" s="497"/>
      <c r="G228" s="487" t="str">
        <f t="shared" si="24"/>
        <v/>
      </c>
      <c r="H228" s="488" t="str">
        <f t="shared" si="25"/>
        <v/>
      </c>
      <c r="I228" s="488" t="str">
        <f t="shared" si="26"/>
        <v/>
      </c>
      <c r="J228" s="488" t="str">
        <f t="shared" si="27"/>
        <v/>
      </c>
      <c r="K228" s="488" t="str">
        <f t="shared" si="28"/>
        <v/>
      </c>
      <c r="L228" s="488" t="str">
        <f t="shared" si="29"/>
        <v/>
      </c>
      <c r="M228" s="489" t="str">
        <f t="shared" si="30"/>
        <v/>
      </c>
      <c r="N228" s="498"/>
      <c r="O228" s="489"/>
      <c r="P228" s="164">
        <f t="shared" ca="1" si="31"/>
        <v>0</v>
      </c>
    </row>
    <row r="229" spans="1:16">
      <c r="A229" s="156"/>
      <c r="B229" s="493"/>
      <c r="C229" s="494"/>
      <c r="D229" s="495"/>
      <c r="E229" s="496"/>
      <c r="F229" s="497"/>
      <c r="G229" s="487" t="str">
        <f t="shared" si="24"/>
        <v/>
      </c>
      <c r="H229" s="488" t="str">
        <f t="shared" si="25"/>
        <v/>
      </c>
      <c r="I229" s="488" t="str">
        <f t="shared" si="26"/>
        <v/>
      </c>
      <c r="J229" s="488" t="str">
        <f t="shared" si="27"/>
        <v/>
      </c>
      <c r="K229" s="488" t="str">
        <f t="shared" si="28"/>
        <v/>
      </c>
      <c r="L229" s="488" t="str">
        <f t="shared" si="29"/>
        <v/>
      </c>
      <c r="M229" s="489" t="str">
        <f t="shared" si="30"/>
        <v/>
      </c>
      <c r="N229" s="498"/>
      <c r="O229" s="489"/>
      <c r="P229" s="164">
        <f t="shared" ca="1" si="31"/>
        <v>0</v>
      </c>
    </row>
    <row r="230" spans="1:16">
      <c r="A230" s="156"/>
      <c r="B230" s="493"/>
      <c r="C230" s="494"/>
      <c r="D230" s="495"/>
      <c r="E230" s="496"/>
      <c r="F230" s="497"/>
      <c r="G230" s="487" t="str">
        <f t="shared" si="24"/>
        <v/>
      </c>
      <c r="H230" s="488" t="str">
        <f t="shared" si="25"/>
        <v/>
      </c>
      <c r="I230" s="488" t="str">
        <f t="shared" si="26"/>
        <v/>
      </c>
      <c r="J230" s="488" t="str">
        <f t="shared" si="27"/>
        <v/>
      </c>
      <c r="K230" s="488" t="str">
        <f t="shared" si="28"/>
        <v/>
      </c>
      <c r="L230" s="488" t="str">
        <f t="shared" si="29"/>
        <v/>
      </c>
      <c r="M230" s="489" t="str">
        <f t="shared" si="30"/>
        <v/>
      </c>
      <c r="N230" s="498"/>
      <c r="O230" s="489"/>
      <c r="P230" s="164">
        <f t="shared" ca="1" si="31"/>
        <v>0</v>
      </c>
    </row>
    <row r="231" spans="1:16">
      <c r="A231" s="156"/>
      <c r="B231" s="493"/>
      <c r="C231" s="494"/>
      <c r="D231" s="495"/>
      <c r="E231" s="496"/>
      <c r="F231" s="497"/>
      <c r="G231" s="487" t="str">
        <f t="shared" si="24"/>
        <v/>
      </c>
      <c r="H231" s="488" t="str">
        <f t="shared" si="25"/>
        <v/>
      </c>
      <c r="I231" s="488" t="str">
        <f t="shared" si="26"/>
        <v/>
      </c>
      <c r="J231" s="488" t="str">
        <f t="shared" si="27"/>
        <v/>
      </c>
      <c r="K231" s="488" t="str">
        <f t="shared" si="28"/>
        <v/>
      </c>
      <c r="L231" s="488" t="str">
        <f t="shared" si="29"/>
        <v/>
      </c>
      <c r="M231" s="489" t="str">
        <f t="shared" si="30"/>
        <v/>
      </c>
      <c r="N231" s="498"/>
      <c r="O231" s="489"/>
      <c r="P231" s="164">
        <f t="shared" ca="1" si="31"/>
        <v>0</v>
      </c>
    </row>
    <row r="232" spans="1:16">
      <c r="A232" s="156"/>
      <c r="B232" s="493"/>
      <c r="C232" s="494"/>
      <c r="D232" s="495"/>
      <c r="E232" s="496"/>
      <c r="F232" s="497"/>
      <c r="G232" s="487" t="str">
        <f t="shared" si="24"/>
        <v/>
      </c>
      <c r="H232" s="488" t="str">
        <f t="shared" si="25"/>
        <v/>
      </c>
      <c r="I232" s="488" t="str">
        <f t="shared" si="26"/>
        <v/>
      </c>
      <c r="J232" s="488" t="str">
        <f t="shared" si="27"/>
        <v/>
      </c>
      <c r="K232" s="488" t="str">
        <f t="shared" si="28"/>
        <v/>
      </c>
      <c r="L232" s="488" t="str">
        <f t="shared" si="29"/>
        <v/>
      </c>
      <c r="M232" s="489" t="str">
        <f t="shared" si="30"/>
        <v/>
      </c>
      <c r="N232" s="498"/>
      <c r="O232" s="489"/>
      <c r="P232" s="164">
        <f t="shared" ca="1" si="31"/>
        <v>0</v>
      </c>
    </row>
    <row r="233" spans="1:16">
      <c r="A233" s="156"/>
      <c r="B233" s="493"/>
      <c r="C233" s="494"/>
      <c r="D233" s="495"/>
      <c r="E233" s="496"/>
      <c r="F233" s="497"/>
      <c r="G233" s="487" t="str">
        <f t="shared" si="24"/>
        <v/>
      </c>
      <c r="H233" s="488" t="str">
        <f t="shared" si="25"/>
        <v/>
      </c>
      <c r="I233" s="488" t="str">
        <f t="shared" si="26"/>
        <v/>
      </c>
      <c r="J233" s="488" t="str">
        <f t="shared" si="27"/>
        <v/>
      </c>
      <c r="K233" s="488" t="str">
        <f t="shared" si="28"/>
        <v/>
      </c>
      <c r="L233" s="488" t="str">
        <f t="shared" si="29"/>
        <v/>
      </c>
      <c r="M233" s="489" t="str">
        <f t="shared" si="30"/>
        <v/>
      </c>
      <c r="N233" s="498"/>
      <c r="O233" s="489"/>
      <c r="P233" s="164">
        <f t="shared" ca="1" si="31"/>
        <v>0</v>
      </c>
    </row>
    <row r="234" spans="1:16">
      <c r="A234" s="156"/>
      <c r="B234" s="493"/>
      <c r="C234" s="494"/>
      <c r="D234" s="495"/>
      <c r="E234" s="496"/>
      <c r="F234" s="497"/>
      <c r="G234" s="487" t="str">
        <f t="shared" si="24"/>
        <v/>
      </c>
      <c r="H234" s="488" t="str">
        <f t="shared" si="25"/>
        <v/>
      </c>
      <c r="I234" s="488" t="str">
        <f t="shared" si="26"/>
        <v/>
      </c>
      <c r="J234" s="488" t="str">
        <f t="shared" si="27"/>
        <v/>
      </c>
      <c r="K234" s="488" t="str">
        <f t="shared" si="28"/>
        <v/>
      </c>
      <c r="L234" s="488" t="str">
        <f t="shared" si="29"/>
        <v/>
      </c>
      <c r="M234" s="489" t="str">
        <f t="shared" si="30"/>
        <v/>
      </c>
      <c r="N234" s="498"/>
      <c r="O234" s="489"/>
      <c r="P234" s="164">
        <f t="shared" ca="1" si="31"/>
        <v>0</v>
      </c>
    </row>
    <row r="235" spans="1:16">
      <c r="A235" s="156"/>
      <c r="B235" s="493"/>
      <c r="C235" s="494"/>
      <c r="D235" s="495"/>
      <c r="E235" s="496"/>
      <c r="F235" s="497"/>
      <c r="G235" s="487" t="str">
        <f t="shared" si="24"/>
        <v/>
      </c>
      <c r="H235" s="488" t="str">
        <f t="shared" si="25"/>
        <v/>
      </c>
      <c r="I235" s="488" t="str">
        <f t="shared" si="26"/>
        <v/>
      </c>
      <c r="J235" s="488" t="str">
        <f t="shared" si="27"/>
        <v/>
      </c>
      <c r="K235" s="488" t="str">
        <f t="shared" si="28"/>
        <v/>
      </c>
      <c r="L235" s="488" t="str">
        <f t="shared" si="29"/>
        <v/>
      </c>
      <c r="M235" s="489" t="str">
        <f t="shared" si="30"/>
        <v/>
      </c>
      <c r="N235" s="498"/>
      <c r="O235" s="489"/>
      <c r="P235" s="164">
        <f t="shared" ca="1" si="31"/>
        <v>0</v>
      </c>
    </row>
    <row r="236" spans="1:16">
      <c r="A236" s="156"/>
      <c r="B236" s="493"/>
      <c r="C236" s="494"/>
      <c r="D236" s="495"/>
      <c r="E236" s="496"/>
      <c r="F236" s="497"/>
      <c r="G236" s="487" t="str">
        <f t="shared" si="24"/>
        <v/>
      </c>
      <c r="H236" s="488" t="str">
        <f t="shared" si="25"/>
        <v/>
      </c>
      <c r="I236" s="488" t="str">
        <f t="shared" si="26"/>
        <v/>
      </c>
      <c r="J236" s="488" t="str">
        <f t="shared" si="27"/>
        <v/>
      </c>
      <c r="K236" s="488" t="str">
        <f t="shared" si="28"/>
        <v/>
      </c>
      <c r="L236" s="488" t="str">
        <f t="shared" si="29"/>
        <v/>
      </c>
      <c r="M236" s="489" t="str">
        <f t="shared" si="30"/>
        <v/>
      </c>
      <c r="N236" s="498"/>
      <c r="O236" s="489"/>
      <c r="P236" s="164">
        <f t="shared" ca="1" si="31"/>
        <v>0</v>
      </c>
    </row>
    <row r="237" spans="1:16">
      <c r="A237" s="156"/>
      <c r="B237" s="493"/>
      <c r="C237" s="494"/>
      <c r="D237" s="495"/>
      <c r="E237" s="496"/>
      <c r="F237" s="497"/>
      <c r="G237" s="487" t="str">
        <f t="shared" si="24"/>
        <v/>
      </c>
      <c r="H237" s="488" t="str">
        <f t="shared" si="25"/>
        <v/>
      </c>
      <c r="I237" s="488" t="str">
        <f t="shared" si="26"/>
        <v/>
      </c>
      <c r="J237" s="488" t="str">
        <f t="shared" si="27"/>
        <v/>
      </c>
      <c r="K237" s="488" t="str">
        <f t="shared" si="28"/>
        <v/>
      </c>
      <c r="L237" s="488" t="str">
        <f t="shared" si="29"/>
        <v/>
      </c>
      <c r="M237" s="489" t="str">
        <f t="shared" si="30"/>
        <v/>
      </c>
      <c r="N237" s="498"/>
      <c r="O237" s="489"/>
      <c r="P237" s="164">
        <f t="shared" ca="1" si="31"/>
        <v>0</v>
      </c>
    </row>
    <row r="238" spans="1:16">
      <c r="A238" s="156"/>
      <c r="B238" s="493"/>
      <c r="C238" s="494"/>
      <c r="D238" s="495"/>
      <c r="E238" s="496"/>
      <c r="F238" s="497"/>
      <c r="G238" s="487" t="str">
        <f t="shared" si="24"/>
        <v/>
      </c>
      <c r="H238" s="488" t="str">
        <f t="shared" si="25"/>
        <v/>
      </c>
      <c r="I238" s="488" t="str">
        <f t="shared" si="26"/>
        <v/>
      </c>
      <c r="J238" s="488" t="str">
        <f t="shared" si="27"/>
        <v/>
      </c>
      <c r="K238" s="488" t="str">
        <f t="shared" si="28"/>
        <v/>
      </c>
      <c r="L238" s="488" t="str">
        <f t="shared" si="29"/>
        <v/>
      </c>
      <c r="M238" s="489" t="str">
        <f t="shared" si="30"/>
        <v/>
      </c>
      <c r="N238" s="498"/>
      <c r="O238" s="489"/>
      <c r="P238" s="164">
        <f t="shared" ca="1" si="31"/>
        <v>0</v>
      </c>
    </row>
    <row r="239" spans="1:16">
      <c r="A239" s="156"/>
      <c r="B239" s="493"/>
      <c r="C239" s="494"/>
      <c r="D239" s="495"/>
      <c r="E239" s="496"/>
      <c r="F239" s="497"/>
      <c r="G239" s="487" t="str">
        <f t="shared" si="24"/>
        <v/>
      </c>
      <c r="H239" s="488" t="str">
        <f t="shared" si="25"/>
        <v/>
      </c>
      <c r="I239" s="488" t="str">
        <f t="shared" si="26"/>
        <v/>
      </c>
      <c r="J239" s="488" t="str">
        <f t="shared" si="27"/>
        <v/>
      </c>
      <c r="K239" s="488" t="str">
        <f t="shared" si="28"/>
        <v/>
      </c>
      <c r="L239" s="488" t="str">
        <f t="shared" si="29"/>
        <v/>
      </c>
      <c r="M239" s="489" t="str">
        <f t="shared" si="30"/>
        <v/>
      </c>
      <c r="N239" s="498"/>
      <c r="O239" s="489"/>
      <c r="P239" s="164">
        <f t="shared" ca="1" si="31"/>
        <v>0</v>
      </c>
    </row>
    <row r="240" spans="1:16">
      <c r="A240" s="156"/>
      <c r="B240" s="493"/>
      <c r="C240" s="494"/>
      <c r="D240" s="495"/>
      <c r="E240" s="496"/>
      <c r="F240" s="497"/>
      <c r="G240" s="487" t="str">
        <f t="shared" si="24"/>
        <v/>
      </c>
      <c r="H240" s="488" t="str">
        <f t="shared" si="25"/>
        <v/>
      </c>
      <c r="I240" s="488" t="str">
        <f t="shared" si="26"/>
        <v/>
      </c>
      <c r="J240" s="488" t="str">
        <f t="shared" si="27"/>
        <v/>
      </c>
      <c r="K240" s="488" t="str">
        <f t="shared" si="28"/>
        <v/>
      </c>
      <c r="L240" s="488" t="str">
        <f t="shared" si="29"/>
        <v/>
      </c>
      <c r="M240" s="489" t="str">
        <f t="shared" si="30"/>
        <v/>
      </c>
      <c r="N240" s="498"/>
      <c r="O240" s="489"/>
      <c r="P240" s="164">
        <f t="shared" ca="1" si="31"/>
        <v>0</v>
      </c>
    </row>
    <row r="241" spans="1:16">
      <c r="A241" s="156"/>
      <c r="B241" s="493"/>
      <c r="C241" s="494"/>
      <c r="D241" s="495"/>
      <c r="E241" s="496"/>
      <c r="F241" s="497"/>
      <c r="G241" s="487" t="str">
        <f t="shared" si="24"/>
        <v/>
      </c>
      <c r="H241" s="488" t="str">
        <f t="shared" si="25"/>
        <v/>
      </c>
      <c r="I241" s="488" t="str">
        <f t="shared" si="26"/>
        <v/>
      </c>
      <c r="J241" s="488" t="str">
        <f t="shared" si="27"/>
        <v/>
      </c>
      <c r="K241" s="488" t="str">
        <f t="shared" si="28"/>
        <v/>
      </c>
      <c r="L241" s="488" t="str">
        <f t="shared" si="29"/>
        <v/>
      </c>
      <c r="M241" s="489" t="str">
        <f t="shared" si="30"/>
        <v/>
      </c>
      <c r="N241" s="498"/>
      <c r="O241" s="489"/>
      <c r="P241" s="164">
        <f t="shared" ca="1" si="31"/>
        <v>0</v>
      </c>
    </row>
    <row r="242" spans="1:16">
      <c r="A242" s="156"/>
      <c r="B242" s="493"/>
      <c r="C242" s="494"/>
      <c r="D242" s="495"/>
      <c r="E242" s="496"/>
      <c r="F242" s="497"/>
      <c r="G242" s="487" t="str">
        <f t="shared" si="24"/>
        <v/>
      </c>
      <c r="H242" s="488" t="str">
        <f t="shared" si="25"/>
        <v/>
      </c>
      <c r="I242" s="488" t="str">
        <f t="shared" si="26"/>
        <v/>
      </c>
      <c r="J242" s="488" t="str">
        <f t="shared" si="27"/>
        <v/>
      </c>
      <c r="K242" s="488" t="str">
        <f t="shared" si="28"/>
        <v/>
      </c>
      <c r="L242" s="488" t="str">
        <f t="shared" si="29"/>
        <v/>
      </c>
      <c r="M242" s="489" t="str">
        <f t="shared" si="30"/>
        <v/>
      </c>
      <c r="N242" s="498"/>
      <c r="O242" s="489"/>
      <c r="P242" s="164">
        <f t="shared" ca="1" si="31"/>
        <v>0</v>
      </c>
    </row>
    <row r="243" spans="1:16">
      <c r="A243" s="156"/>
      <c r="B243" s="493"/>
      <c r="C243" s="494"/>
      <c r="D243" s="495"/>
      <c r="E243" s="496"/>
      <c r="F243" s="497"/>
      <c r="G243" s="487" t="str">
        <f t="shared" si="24"/>
        <v/>
      </c>
      <c r="H243" s="488" t="str">
        <f t="shared" si="25"/>
        <v/>
      </c>
      <c r="I243" s="488" t="str">
        <f t="shared" si="26"/>
        <v/>
      </c>
      <c r="J243" s="488" t="str">
        <f t="shared" si="27"/>
        <v/>
      </c>
      <c r="K243" s="488" t="str">
        <f t="shared" si="28"/>
        <v/>
      </c>
      <c r="L243" s="488" t="str">
        <f t="shared" si="29"/>
        <v/>
      </c>
      <c r="M243" s="489" t="str">
        <f t="shared" si="30"/>
        <v/>
      </c>
      <c r="N243" s="498"/>
      <c r="O243" s="489"/>
      <c r="P243" s="164">
        <f t="shared" ca="1" si="31"/>
        <v>0</v>
      </c>
    </row>
    <row r="244" spans="1:16">
      <c r="A244" s="156"/>
      <c r="B244" s="493"/>
      <c r="C244" s="494"/>
      <c r="D244" s="495"/>
      <c r="E244" s="496"/>
      <c r="F244" s="497"/>
      <c r="G244" s="487" t="str">
        <f t="shared" si="24"/>
        <v/>
      </c>
      <c r="H244" s="488" t="str">
        <f t="shared" si="25"/>
        <v/>
      </c>
      <c r="I244" s="488" t="str">
        <f t="shared" si="26"/>
        <v/>
      </c>
      <c r="J244" s="488" t="str">
        <f t="shared" si="27"/>
        <v/>
      </c>
      <c r="K244" s="488" t="str">
        <f t="shared" si="28"/>
        <v/>
      </c>
      <c r="L244" s="488" t="str">
        <f t="shared" si="29"/>
        <v/>
      </c>
      <c r="M244" s="489" t="str">
        <f t="shared" si="30"/>
        <v/>
      </c>
      <c r="N244" s="498"/>
      <c r="O244" s="489"/>
      <c r="P244" s="164">
        <f t="shared" ca="1" si="31"/>
        <v>0</v>
      </c>
    </row>
    <row r="245" spans="1:16">
      <c r="A245" s="156"/>
      <c r="B245" s="493"/>
      <c r="C245" s="494"/>
      <c r="D245" s="495"/>
      <c r="E245" s="496"/>
      <c r="F245" s="497"/>
      <c r="G245" s="487" t="str">
        <f t="shared" si="24"/>
        <v/>
      </c>
      <c r="H245" s="488" t="str">
        <f t="shared" si="25"/>
        <v/>
      </c>
      <c r="I245" s="488" t="str">
        <f t="shared" si="26"/>
        <v/>
      </c>
      <c r="J245" s="488" t="str">
        <f t="shared" si="27"/>
        <v/>
      </c>
      <c r="K245" s="488" t="str">
        <f t="shared" si="28"/>
        <v/>
      </c>
      <c r="L245" s="488" t="str">
        <f t="shared" si="29"/>
        <v/>
      </c>
      <c r="M245" s="489" t="str">
        <f t="shared" si="30"/>
        <v/>
      </c>
      <c r="N245" s="498"/>
      <c r="O245" s="489"/>
      <c r="P245" s="164">
        <f t="shared" ca="1" si="31"/>
        <v>0</v>
      </c>
    </row>
    <row r="246" spans="1:16">
      <c r="A246" s="156"/>
      <c r="B246" s="493"/>
      <c r="C246" s="494"/>
      <c r="D246" s="495"/>
      <c r="E246" s="496"/>
      <c r="F246" s="497"/>
      <c r="G246" s="487" t="str">
        <f t="shared" si="24"/>
        <v/>
      </c>
      <c r="H246" s="488" t="str">
        <f t="shared" si="25"/>
        <v/>
      </c>
      <c r="I246" s="488" t="str">
        <f t="shared" si="26"/>
        <v/>
      </c>
      <c r="J246" s="488" t="str">
        <f t="shared" si="27"/>
        <v/>
      </c>
      <c r="K246" s="488" t="str">
        <f t="shared" si="28"/>
        <v/>
      </c>
      <c r="L246" s="488" t="str">
        <f t="shared" si="29"/>
        <v/>
      </c>
      <c r="M246" s="489" t="str">
        <f t="shared" si="30"/>
        <v/>
      </c>
      <c r="N246" s="498"/>
      <c r="O246" s="489"/>
      <c r="P246" s="164">
        <f t="shared" ca="1" si="31"/>
        <v>0</v>
      </c>
    </row>
    <row r="247" spans="1:16">
      <c r="A247" s="156"/>
      <c r="B247" s="493"/>
      <c r="C247" s="494"/>
      <c r="D247" s="495"/>
      <c r="E247" s="496"/>
      <c r="F247" s="497"/>
      <c r="G247" s="487" t="str">
        <f t="shared" si="24"/>
        <v/>
      </c>
      <c r="H247" s="488" t="str">
        <f t="shared" si="25"/>
        <v/>
      </c>
      <c r="I247" s="488" t="str">
        <f t="shared" si="26"/>
        <v/>
      </c>
      <c r="J247" s="488" t="str">
        <f t="shared" si="27"/>
        <v/>
      </c>
      <c r="K247" s="488" t="str">
        <f t="shared" si="28"/>
        <v/>
      </c>
      <c r="L247" s="488" t="str">
        <f t="shared" si="29"/>
        <v/>
      </c>
      <c r="M247" s="489" t="str">
        <f t="shared" si="30"/>
        <v/>
      </c>
      <c r="N247" s="498"/>
      <c r="O247" s="489"/>
      <c r="P247" s="164">
        <f t="shared" ca="1" si="31"/>
        <v>0</v>
      </c>
    </row>
    <row r="248" spans="1:16">
      <c r="A248" s="156"/>
      <c r="B248" s="493"/>
      <c r="C248" s="494"/>
      <c r="D248" s="495"/>
      <c r="E248" s="496"/>
      <c r="F248" s="497"/>
      <c r="G248" s="487" t="str">
        <f t="shared" si="24"/>
        <v/>
      </c>
      <c r="H248" s="488" t="str">
        <f t="shared" si="25"/>
        <v/>
      </c>
      <c r="I248" s="488" t="str">
        <f t="shared" si="26"/>
        <v/>
      </c>
      <c r="J248" s="488" t="str">
        <f t="shared" si="27"/>
        <v/>
      </c>
      <c r="K248" s="488" t="str">
        <f t="shared" si="28"/>
        <v/>
      </c>
      <c r="L248" s="488" t="str">
        <f t="shared" si="29"/>
        <v/>
      </c>
      <c r="M248" s="489" t="str">
        <f t="shared" si="30"/>
        <v/>
      </c>
      <c r="N248" s="498"/>
      <c r="O248" s="489"/>
      <c r="P248" s="164">
        <f t="shared" ca="1" si="31"/>
        <v>0</v>
      </c>
    </row>
    <row r="249" spans="1:16">
      <c r="A249" s="156"/>
      <c r="B249" s="493"/>
      <c r="C249" s="494"/>
      <c r="D249" s="495"/>
      <c r="E249" s="496"/>
      <c r="F249" s="497"/>
      <c r="G249" s="487" t="str">
        <f t="shared" si="24"/>
        <v/>
      </c>
      <c r="H249" s="488" t="str">
        <f t="shared" si="25"/>
        <v/>
      </c>
      <c r="I249" s="488" t="str">
        <f t="shared" si="26"/>
        <v/>
      </c>
      <c r="J249" s="488" t="str">
        <f t="shared" si="27"/>
        <v/>
      </c>
      <c r="K249" s="488" t="str">
        <f t="shared" si="28"/>
        <v/>
      </c>
      <c r="L249" s="488" t="str">
        <f t="shared" si="29"/>
        <v/>
      </c>
      <c r="M249" s="489" t="str">
        <f t="shared" si="30"/>
        <v/>
      </c>
      <c r="N249" s="498"/>
      <c r="O249" s="489"/>
      <c r="P249" s="164">
        <f t="shared" ca="1" si="31"/>
        <v>0</v>
      </c>
    </row>
    <row r="250" spans="1:16">
      <c r="A250" s="156"/>
      <c r="B250" s="493"/>
      <c r="C250" s="494"/>
      <c r="D250" s="495"/>
      <c r="E250" s="496"/>
      <c r="F250" s="497"/>
      <c r="G250" s="487" t="str">
        <f t="shared" si="24"/>
        <v/>
      </c>
      <c r="H250" s="488" t="str">
        <f t="shared" si="25"/>
        <v/>
      </c>
      <c r="I250" s="488" t="str">
        <f t="shared" si="26"/>
        <v/>
      </c>
      <c r="J250" s="488" t="str">
        <f t="shared" si="27"/>
        <v/>
      </c>
      <c r="K250" s="488" t="str">
        <f t="shared" si="28"/>
        <v/>
      </c>
      <c r="L250" s="488" t="str">
        <f t="shared" si="29"/>
        <v/>
      </c>
      <c r="M250" s="489" t="str">
        <f t="shared" si="30"/>
        <v/>
      </c>
      <c r="N250" s="498"/>
      <c r="O250" s="489"/>
      <c r="P250" s="164">
        <f t="shared" ca="1" si="31"/>
        <v>0</v>
      </c>
    </row>
    <row r="251" spans="1:16">
      <c r="A251" s="156"/>
      <c r="B251" s="493"/>
      <c r="C251" s="494"/>
      <c r="D251" s="495"/>
      <c r="E251" s="496"/>
      <c r="F251" s="497"/>
      <c r="G251" s="487" t="str">
        <f t="shared" si="24"/>
        <v/>
      </c>
      <c r="H251" s="488" t="str">
        <f t="shared" si="25"/>
        <v/>
      </c>
      <c r="I251" s="488" t="str">
        <f t="shared" si="26"/>
        <v/>
      </c>
      <c r="J251" s="488" t="str">
        <f t="shared" si="27"/>
        <v/>
      </c>
      <c r="K251" s="488" t="str">
        <f t="shared" si="28"/>
        <v/>
      </c>
      <c r="L251" s="488" t="str">
        <f t="shared" si="29"/>
        <v/>
      </c>
      <c r="M251" s="489" t="str">
        <f t="shared" si="30"/>
        <v/>
      </c>
      <c r="N251" s="498"/>
      <c r="O251" s="489"/>
      <c r="P251" s="164">
        <f t="shared" ca="1" si="31"/>
        <v>0</v>
      </c>
    </row>
    <row r="252" spans="1:16">
      <c r="A252" s="156"/>
      <c r="B252" s="493"/>
      <c r="C252" s="494"/>
      <c r="D252" s="495"/>
      <c r="E252" s="496"/>
      <c r="F252" s="497"/>
      <c r="G252" s="487" t="str">
        <f t="shared" si="24"/>
        <v/>
      </c>
      <c r="H252" s="488" t="str">
        <f t="shared" si="25"/>
        <v/>
      </c>
      <c r="I252" s="488" t="str">
        <f t="shared" si="26"/>
        <v/>
      </c>
      <c r="J252" s="488" t="str">
        <f t="shared" si="27"/>
        <v/>
      </c>
      <c r="K252" s="488" t="str">
        <f t="shared" si="28"/>
        <v/>
      </c>
      <c r="L252" s="488" t="str">
        <f t="shared" si="29"/>
        <v/>
      </c>
      <c r="M252" s="489" t="str">
        <f t="shared" si="30"/>
        <v/>
      </c>
      <c r="N252" s="498"/>
      <c r="O252" s="489"/>
      <c r="P252" s="164">
        <f t="shared" ca="1" si="31"/>
        <v>0</v>
      </c>
    </row>
    <row r="253" spans="1:16">
      <c r="A253" s="156"/>
      <c r="B253" s="493"/>
      <c r="C253" s="494"/>
      <c r="D253" s="495"/>
      <c r="E253" s="496"/>
      <c r="F253" s="497"/>
      <c r="G253" s="487" t="str">
        <f t="shared" si="24"/>
        <v/>
      </c>
      <c r="H253" s="488" t="str">
        <f t="shared" si="25"/>
        <v/>
      </c>
      <c r="I253" s="488" t="str">
        <f t="shared" si="26"/>
        <v/>
      </c>
      <c r="J253" s="488" t="str">
        <f t="shared" si="27"/>
        <v/>
      </c>
      <c r="K253" s="488" t="str">
        <f t="shared" si="28"/>
        <v/>
      </c>
      <c r="L253" s="488" t="str">
        <f t="shared" si="29"/>
        <v/>
      </c>
      <c r="M253" s="489" t="str">
        <f t="shared" si="30"/>
        <v/>
      </c>
      <c r="N253" s="498"/>
      <c r="O253" s="489"/>
      <c r="P253" s="164">
        <f t="shared" ca="1" si="31"/>
        <v>0</v>
      </c>
    </row>
    <row r="254" spans="1:16">
      <c r="A254" s="156"/>
      <c r="B254" s="493"/>
      <c r="C254" s="494"/>
      <c r="D254" s="495"/>
      <c r="E254" s="496"/>
      <c r="F254" s="497"/>
      <c r="G254" s="487" t="str">
        <f t="shared" si="24"/>
        <v/>
      </c>
      <c r="H254" s="488" t="str">
        <f t="shared" si="25"/>
        <v/>
      </c>
      <c r="I254" s="488" t="str">
        <f t="shared" si="26"/>
        <v/>
      </c>
      <c r="J254" s="488" t="str">
        <f t="shared" si="27"/>
        <v/>
      </c>
      <c r="K254" s="488" t="str">
        <f t="shared" si="28"/>
        <v/>
      </c>
      <c r="L254" s="488" t="str">
        <f t="shared" si="29"/>
        <v/>
      </c>
      <c r="M254" s="489" t="str">
        <f t="shared" si="30"/>
        <v/>
      </c>
      <c r="N254" s="498"/>
      <c r="O254" s="489"/>
      <c r="P254" s="164">
        <f t="shared" ca="1" si="31"/>
        <v>0</v>
      </c>
    </row>
    <row r="255" spans="1:16">
      <c r="A255" s="156"/>
      <c r="B255" s="493"/>
      <c r="C255" s="494"/>
      <c r="D255" s="495"/>
      <c r="E255" s="496"/>
      <c r="F255" s="497"/>
      <c r="G255" s="487" t="str">
        <f t="shared" si="24"/>
        <v/>
      </c>
      <c r="H255" s="488" t="str">
        <f t="shared" si="25"/>
        <v/>
      </c>
      <c r="I255" s="488" t="str">
        <f t="shared" si="26"/>
        <v/>
      </c>
      <c r="J255" s="488" t="str">
        <f t="shared" si="27"/>
        <v/>
      </c>
      <c r="K255" s="488" t="str">
        <f t="shared" si="28"/>
        <v/>
      </c>
      <c r="L255" s="488" t="str">
        <f t="shared" si="29"/>
        <v/>
      </c>
      <c r="M255" s="489" t="str">
        <f t="shared" si="30"/>
        <v/>
      </c>
      <c r="N255" s="498"/>
      <c r="O255" s="489"/>
      <c r="P255" s="164">
        <f t="shared" ca="1" si="31"/>
        <v>0</v>
      </c>
    </row>
    <row r="256" spans="1:16">
      <c r="A256" s="156"/>
      <c r="B256" s="493"/>
      <c r="C256" s="494"/>
      <c r="D256" s="495"/>
      <c r="E256" s="496"/>
      <c r="F256" s="497"/>
      <c r="G256" s="487" t="str">
        <f t="shared" si="24"/>
        <v/>
      </c>
      <c r="H256" s="488" t="str">
        <f t="shared" si="25"/>
        <v/>
      </c>
      <c r="I256" s="488" t="str">
        <f t="shared" si="26"/>
        <v/>
      </c>
      <c r="J256" s="488" t="str">
        <f t="shared" si="27"/>
        <v/>
      </c>
      <c r="K256" s="488" t="str">
        <f t="shared" si="28"/>
        <v/>
      </c>
      <c r="L256" s="488" t="str">
        <f t="shared" si="29"/>
        <v/>
      </c>
      <c r="M256" s="489" t="str">
        <f t="shared" si="30"/>
        <v/>
      </c>
      <c r="N256" s="498"/>
      <c r="O256" s="489"/>
      <c r="P256" s="164">
        <f t="shared" ca="1" si="31"/>
        <v>0</v>
      </c>
    </row>
    <row r="257" spans="1:16">
      <c r="A257" s="156"/>
      <c r="B257" s="493"/>
      <c r="C257" s="494"/>
      <c r="D257" s="495"/>
      <c r="E257" s="496"/>
      <c r="F257" s="497"/>
      <c r="G257" s="487" t="str">
        <f t="shared" si="24"/>
        <v/>
      </c>
      <c r="H257" s="488" t="str">
        <f t="shared" si="25"/>
        <v/>
      </c>
      <c r="I257" s="488" t="str">
        <f t="shared" si="26"/>
        <v/>
      </c>
      <c r="J257" s="488" t="str">
        <f t="shared" si="27"/>
        <v/>
      </c>
      <c r="K257" s="488" t="str">
        <f t="shared" si="28"/>
        <v/>
      </c>
      <c r="L257" s="488" t="str">
        <f t="shared" si="29"/>
        <v/>
      </c>
      <c r="M257" s="489" t="str">
        <f t="shared" si="30"/>
        <v/>
      </c>
      <c r="N257" s="498"/>
      <c r="O257" s="489"/>
      <c r="P257" s="164">
        <f t="shared" ca="1" si="31"/>
        <v>0</v>
      </c>
    </row>
    <row r="258" spans="1:16">
      <c r="A258" s="156"/>
      <c r="B258" s="493"/>
      <c r="C258" s="494"/>
      <c r="D258" s="495"/>
      <c r="E258" s="496"/>
      <c r="F258" s="497"/>
      <c r="G258" s="487" t="str">
        <f t="shared" si="24"/>
        <v/>
      </c>
      <c r="H258" s="488" t="str">
        <f t="shared" si="25"/>
        <v/>
      </c>
      <c r="I258" s="488" t="str">
        <f t="shared" si="26"/>
        <v/>
      </c>
      <c r="J258" s="488" t="str">
        <f t="shared" si="27"/>
        <v/>
      </c>
      <c r="K258" s="488" t="str">
        <f t="shared" si="28"/>
        <v/>
      </c>
      <c r="L258" s="488" t="str">
        <f t="shared" si="29"/>
        <v/>
      </c>
      <c r="M258" s="489" t="str">
        <f t="shared" si="30"/>
        <v/>
      </c>
      <c r="N258" s="498"/>
      <c r="O258" s="496"/>
      <c r="P258" s="164">
        <f t="shared" ca="1" si="31"/>
        <v>0</v>
      </c>
    </row>
    <row r="259" spans="1:16">
      <c r="A259" s="156"/>
      <c r="B259" s="499"/>
      <c r="C259" s="500"/>
      <c r="D259" s="495"/>
      <c r="E259" s="496"/>
      <c r="F259" s="497"/>
      <c r="G259" s="490" t="str">
        <f t="shared" si="24"/>
        <v/>
      </c>
      <c r="H259" s="491" t="str">
        <f t="shared" si="25"/>
        <v/>
      </c>
      <c r="I259" s="491" t="str">
        <f t="shared" si="26"/>
        <v/>
      </c>
      <c r="J259" s="491" t="str">
        <f t="shared" si="27"/>
        <v/>
      </c>
      <c r="K259" s="491" t="str">
        <f t="shared" si="28"/>
        <v/>
      </c>
      <c r="L259" s="491" t="str">
        <f t="shared" si="29"/>
        <v/>
      </c>
      <c r="M259" s="492" t="str">
        <f t="shared" si="30"/>
        <v/>
      </c>
      <c r="N259" s="498"/>
      <c r="O259" s="501"/>
      <c r="P259" s="164">
        <f t="shared" ca="1" si="31"/>
        <v>0</v>
      </c>
    </row>
    <row r="260" spans="1:16">
      <c r="E260" s="199"/>
      <c r="O260" s="199"/>
    </row>
    <row r="261" spans="1:16"/>
    <row r="262" spans="1:16"/>
    <row r="263" spans="1:16"/>
    <row r="264" spans="1:16"/>
    <row r="265" spans="1:16"/>
    <row r="266" spans="1:16"/>
    <row r="267" spans="1:16"/>
    <row r="268" spans="1:16"/>
    <row r="269" spans="1:16"/>
    <row r="270" spans="1:16"/>
    <row r="271" spans="1:16"/>
    <row r="272" spans="1:16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</sheetData>
  <sheetProtection algorithmName="SHA-512" hashValue="IqUuvd5/p68xYOGT0+ohz1v5QlWHqUvu65y0BFVcexyOUHrqYs2clDetR9evxtYZ/s1IkLfB8dMa2zaOgl4uOg==" saltValue="/1JMPf3jCYofEheernwuoA==" spinCount="100000" sheet="1" objects="1" scenarios="1"/>
  <mergeCells count="3">
    <mergeCell ref="B7:C7"/>
    <mergeCell ref="G7:M7"/>
    <mergeCell ref="B9:C9"/>
  </mergeCells>
  <conditionalFormatting sqref="O10:O259">
    <cfRule type="cellIs" dxfId="10" priority="2" operator="equal">
      <formula>"Não"</formula>
    </cfRule>
    <cfRule type="cellIs" dxfId="9" priority="3" operator="equal">
      <formula>"Sim"</formula>
    </cfRule>
  </conditionalFormatting>
  <conditionalFormatting sqref="C10:C259 G10:M259 E10:E259">
    <cfRule type="expression" dxfId="8" priority="1">
      <formula>$P10="1"</formula>
    </cfRule>
  </conditionalFormatting>
  <dataValidations count="1">
    <dataValidation type="list" allowBlank="1" showInputMessage="1" showErrorMessage="1" sqref="O10:O259" xr:uid="{AEE40613-65A5-443A-85BB-D3FF2ACF6449}">
      <formula1>"Sim,Não"</formula1>
    </dataValidation>
  </dataValidations>
  <pageMargins left="0.19685039370078741" right="0.19685039370078741" top="0.39370078740157483" bottom="0.39370078740157483" header="0.31496062992125984" footer="0.31496062992125984"/>
  <pageSetup scale="97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C1D87-EDF6-4A74-AB12-B5587E437E2D}">
  <sheetPr codeName="Planilha43">
    <pageSetUpPr fitToPage="1"/>
  </sheetPr>
  <dimension ref="A1:Z293"/>
  <sheetViews>
    <sheetView showGridLines="0" showRowColHeaders="0" zoomScaleNormal="100" zoomScaleSheetLayoutView="85" workbookViewId="0">
      <pane ySplit="9" topLeftCell="A10" activePane="bottomLeft" state="frozen"/>
      <selection pane="bottomLeft" activeCell="G1" sqref="G1:M1048576"/>
    </sheetView>
  </sheetViews>
  <sheetFormatPr defaultColWidth="0" defaultRowHeight="0" customHeight="1" zeroHeight="1"/>
  <cols>
    <col min="1" max="1" width="1.42578125" style="1" customWidth="1"/>
    <col min="2" max="2" width="2.85546875" style="233" customWidth="1"/>
    <col min="3" max="3" width="48.28515625" style="198" customWidth="1"/>
    <col min="4" max="4" width="0.7109375" style="148" customWidth="1"/>
    <col min="5" max="5" width="8.5703125" style="148" customWidth="1"/>
    <col min="6" max="6" width="0.7109375" style="1" customWidth="1"/>
    <col min="7" max="13" width="9.140625" style="1" customWidth="1"/>
    <col min="14" max="14" width="0.7109375" style="1" customWidth="1"/>
    <col min="15" max="15" width="10.28515625" style="148" customWidth="1"/>
    <col min="16" max="16" width="0.140625" style="1" customWidth="1"/>
    <col min="17" max="26" width="9.140625" style="1" customWidth="1"/>
    <col min="27" max="16384" width="9.140625" style="1" hidden="1"/>
  </cols>
  <sheetData>
    <row r="1" spans="1:16" s="61" customFormat="1" ht="15"/>
    <row r="2" spans="1:16" ht="1.5" customHeight="1">
      <c r="B2" s="1"/>
      <c r="C2" s="1"/>
      <c r="D2" s="1"/>
      <c r="E2" s="1"/>
      <c r="O2" s="1"/>
    </row>
    <row r="3" spans="1:16" ht="4.5" hidden="1" customHeight="1">
      <c r="B3" s="5"/>
      <c r="C3" s="1"/>
      <c r="D3" s="1"/>
      <c r="E3" s="1"/>
      <c r="O3" s="1"/>
    </row>
    <row r="4" spans="1:16" ht="15.75" customHeight="1">
      <c r="B4" s="5"/>
      <c r="C4" s="1"/>
      <c r="D4" s="1"/>
      <c r="E4" s="1"/>
      <c r="K4" s="164" t="s">
        <v>206</v>
      </c>
      <c r="L4" s="164" t="s">
        <v>207</v>
      </c>
      <c r="M4" s="164" t="s">
        <v>208</v>
      </c>
      <c r="N4" s="178"/>
      <c r="O4" s="178"/>
    </row>
    <row r="5" spans="1:16" ht="15.75" customHeight="1">
      <c r="B5" s="5"/>
      <c r="C5" s="1"/>
      <c r="D5" s="1"/>
      <c r="E5" s="1"/>
      <c r="K5" s="164">
        <f>COUNTA(O10:O259)</f>
        <v>0</v>
      </c>
      <c r="L5" s="164">
        <f>COUNTIF(O10:O259,"Sim")</f>
        <v>0</v>
      </c>
      <c r="M5" s="164">
        <f>K5-L5</f>
        <v>0</v>
      </c>
      <c r="N5" s="178"/>
      <c r="O5" s="339" t="e">
        <f>L5/K5</f>
        <v>#DIV/0!</v>
      </c>
    </row>
    <row r="6" spans="1:16" ht="15.75" customHeight="1">
      <c r="B6" s="5"/>
      <c r="C6" s="1"/>
      <c r="D6" s="1"/>
      <c r="E6" s="1"/>
      <c r="O6" s="1"/>
    </row>
    <row r="7" spans="1:16" ht="18.75" customHeight="1">
      <c r="B7" s="591" t="str">
        <f>Edital!C16</f>
        <v>RACIOCÍNIO LÓGICO MATEMÁTICO</v>
      </c>
      <c r="C7" s="592"/>
      <c r="D7" s="1"/>
      <c r="E7" s="232" t="s">
        <v>203</v>
      </c>
      <c r="G7" s="593" t="s">
        <v>88</v>
      </c>
      <c r="H7" s="593"/>
      <c r="I7" s="593"/>
      <c r="J7" s="593"/>
      <c r="K7" s="593"/>
      <c r="L7" s="593"/>
      <c r="M7" s="594"/>
      <c r="O7" s="261" t="s">
        <v>203</v>
      </c>
      <c r="P7" s="340">
        <f ca="1">COUNTIF($P$10:$P$259,"&lt;&gt;0")</f>
        <v>0</v>
      </c>
    </row>
    <row r="8" spans="1:16" ht="3" customHeight="1">
      <c r="B8" s="201"/>
      <c r="C8" s="201"/>
      <c r="D8" s="1"/>
      <c r="E8" s="1"/>
      <c r="O8" s="1"/>
      <c r="P8" s="178"/>
    </row>
    <row r="9" spans="1:16" ht="22.5" customHeight="1">
      <c r="A9" s="5"/>
      <c r="B9" s="595" t="s">
        <v>206</v>
      </c>
      <c r="C9" s="596"/>
      <c r="D9" s="188"/>
      <c r="E9" s="187" t="s">
        <v>202</v>
      </c>
      <c r="G9" s="341">
        <v>1</v>
      </c>
      <c r="H9" s="342">
        <v>7</v>
      </c>
      <c r="I9" s="343">
        <v>15</v>
      </c>
      <c r="J9" s="341">
        <v>30</v>
      </c>
      <c r="K9" s="341">
        <v>60</v>
      </c>
      <c r="L9" s="341">
        <v>90</v>
      </c>
      <c r="M9" s="341">
        <v>140</v>
      </c>
      <c r="O9" s="187" t="s">
        <v>205</v>
      </c>
      <c r="P9" s="178"/>
    </row>
    <row r="10" spans="1:16" ht="15">
      <c r="A10" s="5"/>
      <c r="B10" s="189" t="s">
        <v>7</v>
      </c>
      <c r="C10" s="190"/>
      <c r="D10" s="194"/>
      <c r="E10" s="195"/>
      <c r="G10" s="387" t="str">
        <f t="shared" ref="G10:G73" si="0">IF($E10="","",$E10+$G$9)</f>
        <v/>
      </c>
      <c r="H10" s="388" t="str">
        <f t="shared" ref="H10:H73" si="1">IF($E10="","",$E10+$H$9)</f>
        <v/>
      </c>
      <c r="I10" s="388" t="str">
        <f t="shared" ref="I10:I73" si="2">IF($E10="","",$E10+$I$9)</f>
        <v/>
      </c>
      <c r="J10" s="388" t="str">
        <f t="shared" ref="J10:J73" si="3">IF($E10="","",$E10+$J$9)</f>
        <v/>
      </c>
      <c r="K10" s="388" t="str">
        <f t="shared" ref="K10:K73" si="4">IF($E10="","",$E10+$K$9)</f>
        <v/>
      </c>
      <c r="L10" s="388" t="str">
        <f t="shared" ref="L10:L73" si="5">IF($E10="","",$E10+$L$9)</f>
        <v/>
      </c>
      <c r="M10" s="389" t="str">
        <f t="shared" ref="M10:M73" si="6">IF($E10="","",$E10+$M$9)</f>
        <v/>
      </c>
      <c r="N10" s="192"/>
      <c r="O10" s="200"/>
      <c r="P10" s="164">
        <f ca="1">IFERROR(IF(G10=TODAY(),"1",IF(H10=TODAY(),"1",IF(I10=TODAY(),"1",IF(J10=TODAY(),"1",IF(K10=TODAY(),"1",IF(L10=TODAY(),"1",IF(M10=TODAY(),"1",))))))),"")</f>
        <v>0</v>
      </c>
    </row>
    <row r="11" spans="1:16" ht="15">
      <c r="A11" s="156"/>
      <c r="B11" s="234"/>
      <c r="C11" s="191"/>
      <c r="D11" s="194"/>
      <c r="E11" s="196"/>
      <c r="G11" s="390" t="str">
        <f t="shared" si="0"/>
        <v/>
      </c>
      <c r="H11" s="391" t="str">
        <f t="shared" si="1"/>
        <v/>
      </c>
      <c r="I11" s="391" t="str">
        <f t="shared" si="2"/>
        <v/>
      </c>
      <c r="J11" s="391" t="str">
        <f t="shared" si="3"/>
        <v/>
      </c>
      <c r="K11" s="391" t="str">
        <f t="shared" si="4"/>
        <v/>
      </c>
      <c r="L11" s="391" t="str">
        <f t="shared" si="5"/>
        <v/>
      </c>
      <c r="M11" s="392" t="str">
        <f t="shared" si="6"/>
        <v/>
      </c>
      <c r="N11" s="192"/>
      <c r="O11" s="197"/>
      <c r="P11" s="164">
        <f ca="1">IFERROR(IF(G11=TODAY(),"1",IF(H11=TODAY(),"1",IF(I11=TODAY(),"1",IF(J11=TODAY(),"1",IF(K11=TODAY(),"1",IF(L11=TODAY(),"1",IF(M11=TODAY(),"1",))))))),"")</f>
        <v>0</v>
      </c>
    </row>
    <row r="12" spans="1:16" ht="15">
      <c r="A12" s="156"/>
      <c r="B12" s="234"/>
      <c r="C12" s="191"/>
      <c r="D12" s="194"/>
      <c r="E12" s="196"/>
      <c r="G12" s="390" t="str">
        <f t="shared" si="0"/>
        <v/>
      </c>
      <c r="H12" s="391" t="str">
        <f t="shared" si="1"/>
        <v/>
      </c>
      <c r="I12" s="391" t="str">
        <f t="shared" si="2"/>
        <v/>
      </c>
      <c r="J12" s="391" t="str">
        <f t="shared" si="3"/>
        <v/>
      </c>
      <c r="K12" s="391" t="str">
        <f t="shared" si="4"/>
        <v/>
      </c>
      <c r="L12" s="391" t="str">
        <f t="shared" si="5"/>
        <v/>
      </c>
      <c r="M12" s="392" t="str">
        <f t="shared" si="6"/>
        <v/>
      </c>
      <c r="N12" s="192"/>
      <c r="O12" s="197"/>
      <c r="P12" s="164">
        <f t="shared" ref="P12:P75" ca="1" si="7">IFERROR(IF(G12=TODAY(),"1",IF(H12=TODAY(),"1",IF(I12=TODAY(),"1",IF(J12=TODAY(),"1",IF(K12=TODAY(),"1",IF(L12=TODAY(),"1",IF(M12=TODAY(),"1",))))))),"")</f>
        <v>0</v>
      </c>
    </row>
    <row r="13" spans="1:16" ht="15">
      <c r="A13" s="156"/>
      <c r="B13" s="234"/>
      <c r="C13" s="191"/>
      <c r="D13" s="194"/>
      <c r="E13" s="196"/>
      <c r="G13" s="390" t="str">
        <f t="shared" si="0"/>
        <v/>
      </c>
      <c r="H13" s="391" t="str">
        <f t="shared" si="1"/>
        <v/>
      </c>
      <c r="I13" s="391" t="str">
        <f t="shared" si="2"/>
        <v/>
      </c>
      <c r="J13" s="391" t="str">
        <f t="shared" si="3"/>
        <v/>
      </c>
      <c r="K13" s="391" t="str">
        <f t="shared" si="4"/>
        <v/>
      </c>
      <c r="L13" s="391" t="str">
        <f t="shared" si="5"/>
        <v/>
      </c>
      <c r="M13" s="392" t="str">
        <f t="shared" si="6"/>
        <v/>
      </c>
      <c r="N13" s="192"/>
      <c r="O13" s="197"/>
      <c r="P13" s="164">
        <f t="shared" ca="1" si="7"/>
        <v>0</v>
      </c>
    </row>
    <row r="14" spans="1:16" ht="15">
      <c r="A14" s="156"/>
      <c r="B14" s="234"/>
      <c r="C14" s="191"/>
      <c r="D14" s="194"/>
      <c r="E14" s="196"/>
      <c r="G14" s="390" t="str">
        <f t="shared" si="0"/>
        <v/>
      </c>
      <c r="H14" s="391" t="str">
        <f t="shared" si="1"/>
        <v/>
      </c>
      <c r="I14" s="391" t="str">
        <f t="shared" si="2"/>
        <v/>
      </c>
      <c r="J14" s="391" t="str">
        <f t="shared" si="3"/>
        <v/>
      </c>
      <c r="K14" s="391" t="str">
        <f t="shared" si="4"/>
        <v/>
      </c>
      <c r="L14" s="391" t="str">
        <f t="shared" si="5"/>
        <v/>
      </c>
      <c r="M14" s="392" t="str">
        <f t="shared" si="6"/>
        <v/>
      </c>
      <c r="N14" s="192"/>
      <c r="O14" s="197"/>
      <c r="P14" s="164">
        <f t="shared" ca="1" si="7"/>
        <v>0</v>
      </c>
    </row>
    <row r="15" spans="1:16" ht="15">
      <c r="A15" s="156"/>
      <c r="B15" s="234"/>
      <c r="C15" s="191"/>
      <c r="D15" s="194"/>
      <c r="E15" s="196"/>
      <c r="G15" s="390" t="str">
        <f t="shared" si="0"/>
        <v/>
      </c>
      <c r="H15" s="391" t="str">
        <f t="shared" si="1"/>
        <v/>
      </c>
      <c r="I15" s="391" t="str">
        <f t="shared" si="2"/>
        <v/>
      </c>
      <c r="J15" s="391" t="str">
        <f t="shared" si="3"/>
        <v/>
      </c>
      <c r="K15" s="391" t="str">
        <f t="shared" si="4"/>
        <v/>
      </c>
      <c r="L15" s="391" t="str">
        <f t="shared" si="5"/>
        <v/>
      </c>
      <c r="M15" s="392" t="str">
        <f t="shared" si="6"/>
        <v/>
      </c>
      <c r="N15" s="192"/>
      <c r="O15" s="197"/>
      <c r="P15" s="164">
        <f t="shared" ca="1" si="7"/>
        <v>0</v>
      </c>
    </row>
    <row r="16" spans="1:16" ht="15">
      <c r="A16" s="156"/>
      <c r="B16" s="234"/>
      <c r="C16" s="191"/>
      <c r="D16" s="194"/>
      <c r="E16" s="196"/>
      <c r="G16" s="390" t="str">
        <f t="shared" si="0"/>
        <v/>
      </c>
      <c r="H16" s="391" t="str">
        <f t="shared" si="1"/>
        <v/>
      </c>
      <c r="I16" s="391" t="str">
        <f t="shared" si="2"/>
        <v/>
      </c>
      <c r="J16" s="391" t="str">
        <f t="shared" si="3"/>
        <v/>
      </c>
      <c r="K16" s="391" t="str">
        <f t="shared" si="4"/>
        <v/>
      </c>
      <c r="L16" s="391" t="str">
        <f t="shared" si="5"/>
        <v/>
      </c>
      <c r="M16" s="392" t="str">
        <f t="shared" si="6"/>
        <v/>
      </c>
      <c r="N16" s="192"/>
      <c r="O16" s="197"/>
      <c r="P16" s="164">
        <f t="shared" ca="1" si="7"/>
        <v>0</v>
      </c>
    </row>
    <row r="17" spans="1:16" ht="15">
      <c r="A17" s="156"/>
      <c r="B17" s="234"/>
      <c r="C17" s="191"/>
      <c r="D17" s="194"/>
      <c r="E17" s="196"/>
      <c r="G17" s="390" t="str">
        <f t="shared" si="0"/>
        <v/>
      </c>
      <c r="H17" s="391" t="str">
        <f t="shared" si="1"/>
        <v/>
      </c>
      <c r="I17" s="391" t="str">
        <f t="shared" si="2"/>
        <v/>
      </c>
      <c r="J17" s="391" t="str">
        <f t="shared" si="3"/>
        <v/>
      </c>
      <c r="K17" s="391" t="str">
        <f t="shared" si="4"/>
        <v/>
      </c>
      <c r="L17" s="391" t="str">
        <f t="shared" si="5"/>
        <v/>
      </c>
      <c r="M17" s="392" t="str">
        <f t="shared" si="6"/>
        <v/>
      </c>
      <c r="N17" s="192"/>
      <c r="O17" s="197"/>
      <c r="P17" s="164">
        <f t="shared" ca="1" si="7"/>
        <v>0</v>
      </c>
    </row>
    <row r="18" spans="1:16" ht="15">
      <c r="A18" s="156"/>
      <c r="B18" s="234"/>
      <c r="C18" s="191"/>
      <c r="D18" s="194"/>
      <c r="E18" s="196"/>
      <c r="G18" s="390" t="str">
        <f t="shared" si="0"/>
        <v/>
      </c>
      <c r="H18" s="391" t="str">
        <f t="shared" si="1"/>
        <v/>
      </c>
      <c r="I18" s="391" t="str">
        <f t="shared" si="2"/>
        <v/>
      </c>
      <c r="J18" s="391" t="str">
        <f t="shared" si="3"/>
        <v/>
      </c>
      <c r="K18" s="391" t="str">
        <f t="shared" si="4"/>
        <v/>
      </c>
      <c r="L18" s="391" t="str">
        <f t="shared" si="5"/>
        <v/>
      </c>
      <c r="M18" s="392" t="str">
        <f t="shared" si="6"/>
        <v/>
      </c>
      <c r="N18" s="192"/>
      <c r="O18" s="197"/>
      <c r="P18" s="164">
        <f t="shared" ca="1" si="7"/>
        <v>0</v>
      </c>
    </row>
    <row r="19" spans="1:16" ht="15">
      <c r="A19" s="156"/>
      <c r="B19" s="234"/>
      <c r="C19" s="191"/>
      <c r="D19" s="194"/>
      <c r="E19" s="196"/>
      <c r="G19" s="390" t="str">
        <f t="shared" si="0"/>
        <v/>
      </c>
      <c r="H19" s="391" t="str">
        <f t="shared" si="1"/>
        <v/>
      </c>
      <c r="I19" s="391" t="str">
        <f t="shared" si="2"/>
        <v/>
      </c>
      <c r="J19" s="391" t="str">
        <f t="shared" si="3"/>
        <v/>
      </c>
      <c r="K19" s="391" t="str">
        <f t="shared" si="4"/>
        <v/>
      </c>
      <c r="L19" s="391" t="str">
        <f t="shared" si="5"/>
        <v/>
      </c>
      <c r="M19" s="392" t="str">
        <f t="shared" si="6"/>
        <v/>
      </c>
      <c r="N19" s="192"/>
      <c r="O19" s="197"/>
      <c r="P19" s="164">
        <f t="shared" ca="1" si="7"/>
        <v>0</v>
      </c>
    </row>
    <row r="20" spans="1:16" ht="15">
      <c r="A20" s="156"/>
      <c r="B20" s="234"/>
      <c r="C20" s="191"/>
      <c r="D20" s="194"/>
      <c r="E20" s="196"/>
      <c r="G20" s="390" t="str">
        <f t="shared" si="0"/>
        <v/>
      </c>
      <c r="H20" s="391" t="str">
        <f t="shared" si="1"/>
        <v/>
      </c>
      <c r="I20" s="391" t="str">
        <f t="shared" si="2"/>
        <v/>
      </c>
      <c r="J20" s="391" t="str">
        <f t="shared" si="3"/>
        <v/>
      </c>
      <c r="K20" s="391" t="str">
        <f t="shared" si="4"/>
        <v/>
      </c>
      <c r="L20" s="391" t="str">
        <f t="shared" si="5"/>
        <v/>
      </c>
      <c r="M20" s="392" t="str">
        <f t="shared" si="6"/>
        <v/>
      </c>
      <c r="N20" s="192"/>
      <c r="O20" s="197"/>
      <c r="P20" s="164">
        <f t="shared" ca="1" si="7"/>
        <v>0</v>
      </c>
    </row>
    <row r="21" spans="1:16" ht="15">
      <c r="A21" s="156"/>
      <c r="B21" s="234"/>
      <c r="C21" s="191"/>
      <c r="D21" s="194"/>
      <c r="E21" s="196"/>
      <c r="G21" s="390" t="str">
        <f t="shared" si="0"/>
        <v/>
      </c>
      <c r="H21" s="391" t="str">
        <f t="shared" si="1"/>
        <v/>
      </c>
      <c r="I21" s="391" t="str">
        <f t="shared" si="2"/>
        <v/>
      </c>
      <c r="J21" s="391" t="str">
        <f t="shared" si="3"/>
        <v/>
      </c>
      <c r="K21" s="391" t="str">
        <f t="shared" si="4"/>
        <v/>
      </c>
      <c r="L21" s="391" t="str">
        <f t="shared" si="5"/>
        <v/>
      </c>
      <c r="M21" s="392" t="str">
        <f t="shared" si="6"/>
        <v/>
      </c>
      <c r="N21" s="192"/>
      <c r="O21" s="197"/>
      <c r="P21" s="164">
        <f t="shared" ca="1" si="7"/>
        <v>0</v>
      </c>
    </row>
    <row r="22" spans="1:16" ht="15">
      <c r="A22" s="156"/>
      <c r="B22" s="234"/>
      <c r="C22" s="191"/>
      <c r="D22" s="194"/>
      <c r="E22" s="196"/>
      <c r="G22" s="390" t="str">
        <f t="shared" si="0"/>
        <v/>
      </c>
      <c r="H22" s="391" t="str">
        <f t="shared" si="1"/>
        <v/>
      </c>
      <c r="I22" s="391" t="str">
        <f t="shared" si="2"/>
        <v/>
      </c>
      <c r="J22" s="391" t="str">
        <f t="shared" si="3"/>
        <v/>
      </c>
      <c r="K22" s="391" t="str">
        <f t="shared" si="4"/>
        <v/>
      </c>
      <c r="L22" s="391" t="str">
        <f t="shared" si="5"/>
        <v/>
      </c>
      <c r="M22" s="392" t="str">
        <f t="shared" si="6"/>
        <v/>
      </c>
      <c r="N22" s="192"/>
      <c r="O22" s="197"/>
      <c r="P22" s="164">
        <f t="shared" ca="1" si="7"/>
        <v>0</v>
      </c>
    </row>
    <row r="23" spans="1:16" ht="15">
      <c r="A23" s="156"/>
      <c r="B23" s="234"/>
      <c r="C23" s="191"/>
      <c r="D23" s="194"/>
      <c r="E23" s="196"/>
      <c r="G23" s="390" t="str">
        <f t="shared" si="0"/>
        <v/>
      </c>
      <c r="H23" s="391" t="str">
        <f t="shared" si="1"/>
        <v/>
      </c>
      <c r="I23" s="391" t="str">
        <f t="shared" si="2"/>
        <v/>
      </c>
      <c r="J23" s="391" t="str">
        <f t="shared" si="3"/>
        <v/>
      </c>
      <c r="K23" s="391" t="str">
        <f t="shared" si="4"/>
        <v/>
      </c>
      <c r="L23" s="391" t="str">
        <f t="shared" si="5"/>
        <v/>
      </c>
      <c r="M23" s="392" t="str">
        <f t="shared" si="6"/>
        <v/>
      </c>
      <c r="N23" s="192"/>
      <c r="O23" s="197"/>
      <c r="P23" s="164">
        <f t="shared" ca="1" si="7"/>
        <v>0</v>
      </c>
    </row>
    <row r="24" spans="1:16" ht="15">
      <c r="A24" s="156"/>
      <c r="B24" s="234"/>
      <c r="C24" s="191"/>
      <c r="D24" s="194"/>
      <c r="E24" s="196"/>
      <c r="G24" s="390" t="str">
        <f t="shared" si="0"/>
        <v/>
      </c>
      <c r="H24" s="391" t="str">
        <f t="shared" si="1"/>
        <v/>
      </c>
      <c r="I24" s="391" t="str">
        <f t="shared" si="2"/>
        <v/>
      </c>
      <c r="J24" s="391" t="str">
        <f t="shared" si="3"/>
        <v/>
      </c>
      <c r="K24" s="391" t="str">
        <f t="shared" si="4"/>
        <v/>
      </c>
      <c r="L24" s="391" t="str">
        <f t="shared" si="5"/>
        <v/>
      </c>
      <c r="M24" s="392" t="str">
        <f t="shared" si="6"/>
        <v/>
      </c>
      <c r="N24" s="192"/>
      <c r="O24" s="197"/>
      <c r="P24" s="164">
        <f t="shared" ca="1" si="7"/>
        <v>0</v>
      </c>
    </row>
    <row r="25" spans="1:16" ht="15">
      <c r="A25" s="156"/>
      <c r="B25" s="234"/>
      <c r="C25" s="191"/>
      <c r="D25" s="194"/>
      <c r="E25" s="196"/>
      <c r="G25" s="390" t="str">
        <f t="shared" si="0"/>
        <v/>
      </c>
      <c r="H25" s="391" t="str">
        <f t="shared" si="1"/>
        <v/>
      </c>
      <c r="I25" s="391" t="str">
        <f t="shared" si="2"/>
        <v/>
      </c>
      <c r="J25" s="391" t="str">
        <f t="shared" si="3"/>
        <v/>
      </c>
      <c r="K25" s="391" t="str">
        <f t="shared" si="4"/>
        <v/>
      </c>
      <c r="L25" s="391" t="str">
        <f t="shared" si="5"/>
        <v/>
      </c>
      <c r="M25" s="392" t="str">
        <f t="shared" si="6"/>
        <v/>
      </c>
      <c r="N25" s="192"/>
      <c r="O25" s="197"/>
      <c r="P25" s="164">
        <f t="shared" ca="1" si="7"/>
        <v>0</v>
      </c>
    </row>
    <row r="26" spans="1:16" ht="15">
      <c r="A26" s="156"/>
      <c r="B26" s="234"/>
      <c r="C26" s="191"/>
      <c r="D26" s="194"/>
      <c r="E26" s="196"/>
      <c r="G26" s="390" t="str">
        <f t="shared" si="0"/>
        <v/>
      </c>
      <c r="H26" s="391" t="str">
        <f t="shared" si="1"/>
        <v/>
      </c>
      <c r="I26" s="391" t="str">
        <f t="shared" si="2"/>
        <v/>
      </c>
      <c r="J26" s="391" t="str">
        <f t="shared" si="3"/>
        <v/>
      </c>
      <c r="K26" s="391" t="str">
        <f t="shared" si="4"/>
        <v/>
      </c>
      <c r="L26" s="391" t="str">
        <f t="shared" si="5"/>
        <v/>
      </c>
      <c r="M26" s="392" t="str">
        <f t="shared" si="6"/>
        <v/>
      </c>
      <c r="N26" s="192"/>
      <c r="O26" s="197"/>
      <c r="P26" s="164">
        <f t="shared" ca="1" si="7"/>
        <v>0</v>
      </c>
    </row>
    <row r="27" spans="1:16" ht="15">
      <c r="A27" s="156"/>
      <c r="B27" s="234"/>
      <c r="C27" s="191"/>
      <c r="D27" s="194"/>
      <c r="E27" s="196"/>
      <c r="G27" s="390" t="str">
        <f t="shared" si="0"/>
        <v/>
      </c>
      <c r="H27" s="391" t="str">
        <f t="shared" si="1"/>
        <v/>
      </c>
      <c r="I27" s="391" t="str">
        <f t="shared" si="2"/>
        <v/>
      </c>
      <c r="J27" s="391" t="str">
        <f t="shared" si="3"/>
        <v/>
      </c>
      <c r="K27" s="391" t="str">
        <f t="shared" si="4"/>
        <v/>
      </c>
      <c r="L27" s="391" t="str">
        <f t="shared" si="5"/>
        <v/>
      </c>
      <c r="M27" s="392" t="str">
        <f t="shared" si="6"/>
        <v/>
      </c>
      <c r="N27" s="192"/>
      <c r="O27" s="197"/>
      <c r="P27" s="164">
        <f t="shared" ca="1" si="7"/>
        <v>0</v>
      </c>
    </row>
    <row r="28" spans="1:16" ht="15">
      <c r="A28" s="156"/>
      <c r="B28" s="234"/>
      <c r="C28" s="191"/>
      <c r="D28" s="194"/>
      <c r="E28" s="196"/>
      <c r="G28" s="390" t="str">
        <f t="shared" si="0"/>
        <v/>
      </c>
      <c r="H28" s="391" t="str">
        <f t="shared" si="1"/>
        <v/>
      </c>
      <c r="I28" s="391" t="str">
        <f t="shared" si="2"/>
        <v/>
      </c>
      <c r="J28" s="391" t="str">
        <f t="shared" si="3"/>
        <v/>
      </c>
      <c r="K28" s="391" t="str">
        <f t="shared" si="4"/>
        <v/>
      </c>
      <c r="L28" s="391" t="str">
        <f t="shared" si="5"/>
        <v/>
      </c>
      <c r="M28" s="392" t="str">
        <f t="shared" si="6"/>
        <v/>
      </c>
      <c r="N28" s="192"/>
      <c r="O28" s="197"/>
      <c r="P28" s="164">
        <f t="shared" ca="1" si="7"/>
        <v>0</v>
      </c>
    </row>
    <row r="29" spans="1:16" ht="15">
      <c r="A29" s="156"/>
      <c r="B29" s="234"/>
      <c r="C29" s="191"/>
      <c r="D29" s="194"/>
      <c r="E29" s="196"/>
      <c r="G29" s="390" t="str">
        <f t="shared" si="0"/>
        <v/>
      </c>
      <c r="H29" s="391" t="str">
        <f t="shared" si="1"/>
        <v/>
      </c>
      <c r="I29" s="391" t="str">
        <f t="shared" si="2"/>
        <v/>
      </c>
      <c r="J29" s="391" t="str">
        <f t="shared" si="3"/>
        <v/>
      </c>
      <c r="K29" s="391" t="str">
        <f t="shared" si="4"/>
        <v/>
      </c>
      <c r="L29" s="391" t="str">
        <f t="shared" si="5"/>
        <v/>
      </c>
      <c r="M29" s="392" t="str">
        <f t="shared" si="6"/>
        <v/>
      </c>
      <c r="N29" s="192"/>
      <c r="O29" s="197"/>
      <c r="P29" s="164">
        <f t="shared" ca="1" si="7"/>
        <v>0</v>
      </c>
    </row>
    <row r="30" spans="1:16" ht="15">
      <c r="A30" s="156"/>
      <c r="B30" s="234"/>
      <c r="C30" s="191"/>
      <c r="D30" s="194"/>
      <c r="E30" s="196"/>
      <c r="G30" s="390" t="str">
        <f t="shared" si="0"/>
        <v/>
      </c>
      <c r="H30" s="391" t="str">
        <f t="shared" si="1"/>
        <v/>
      </c>
      <c r="I30" s="391" t="str">
        <f t="shared" si="2"/>
        <v/>
      </c>
      <c r="J30" s="391" t="str">
        <f t="shared" si="3"/>
        <v/>
      </c>
      <c r="K30" s="391" t="str">
        <f t="shared" si="4"/>
        <v/>
      </c>
      <c r="L30" s="391" t="str">
        <f t="shared" si="5"/>
        <v/>
      </c>
      <c r="M30" s="392" t="str">
        <f t="shared" si="6"/>
        <v/>
      </c>
      <c r="N30" s="192"/>
      <c r="O30" s="197"/>
      <c r="P30" s="164">
        <f t="shared" ca="1" si="7"/>
        <v>0</v>
      </c>
    </row>
    <row r="31" spans="1:16" ht="15">
      <c r="A31" s="156"/>
      <c r="B31" s="234"/>
      <c r="C31" s="191"/>
      <c r="D31" s="194"/>
      <c r="E31" s="196"/>
      <c r="G31" s="390" t="str">
        <f t="shared" si="0"/>
        <v/>
      </c>
      <c r="H31" s="391" t="str">
        <f t="shared" si="1"/>
        <v/>
      </c>
      <c r="I31" s="391" t="str">
        <f t="shared" si="2"/>
        <v/>
      </c>
      <c r="J31" s="391" t="str">
        <f t="shared" si="3"/>
        <v/>
      </c>
      <c r="K31" s="391" t="str">
        <f t="shared" si="4"/>
        <v/>
      </c>
      <c r="L31" s="391" t="str">
        <f t="shared" si="5"/>
        <v/>
      </c>
      <c r="M31" s="392" t="str">
        <f t="shared" si="6"/>
        <v/>
      </c>
      <c r="N31" s="192"/>
      <c r="O31" s="197"/>
      <c r="P31" s="164">
        <f t="shared" ca="1" si="7"/>
        <v>0</v>
      </c>
    </row>
    <row r="32" spans="1:16" ht="15">
      <c r="A32" s="156"/>
      <c r="B32" s="234"/>
      <c r="C32" s="191"/>
      <c r="D32" s="194"/>
      <c r="E32" s="196"/>
      <c r="G32" s="390" t="str">
        <f t="shared" si="0"/>
        <v/>
      </c>
      <c r="H32" s="391" t="str">
        <f t="shared" si="1"/>
        <v/>
      </c>
      <c r="I32" s="391" t="str">
        <f t="shared" si="2"/>
        <v/>
      </c>
      <c r="J32" s="391" t="str">
        <f t="shared" si="3"/>
        <v/>
      </c>
      <c r="K32" s="391" t="str">
        <f t="shared" si="4"/>
        <v/>
      </c>
      <c r="L32" s="391" t="str">
        <f t="shared" si="5"/>
        <v/>
      </c>
      <c r="M32" s="392" t="str">
        <f t="shared" si="6"/>
        <v/>
      </c>
      <c r="N32" s="192"/>
      <c r="O32" s="197"/>
      <c r="P32" s="164">
        <f t="shared" ca="1" si="7"/>
        <v>0</v>
      </c>
    </row>
    <row r="33" spans="1:16" ht="15">
      <c r="A33" s="156"/>
      <c r="B33" s="234"/>
      <c r="C33" s="191"/>
      <c r="D33" s="194"/>
      <c r="E33" s="196"/>
      <c r="G33" s="390" t="str">
        <f t="shared" si="0"/>
        <v/>
      </c>
      <c r="H33" s="391" t="str">
        <f t="shared" si="1"/>
        <v/>
      </c>
      <c r="I33" s="391" t="str">
        <f t="shared" si="2"/>
        <v/>
      </c>
      <c r="J33" s="391" t="str">
        <f t="shared" si="3"/>
        <v/>
      </c>
      <c r="K33" s="391" t="str">
        <f t="shared" si="4"/>
        <v/>
      </c>
      <c r="L33" s="391" t="str">
        <f t="shared" si="5"/>
        <v/>
      </c>
      <c r="M33" s="392" t="str">
        <f t="shared" si="6"/>
        <v/>
      </c>
      <c r="N33" s="192"/>
      <c r="O33" s="197"/>
      <c r="P33" s="164">
        <f t="shared" ca="1" si="7"/>
        <v>0</v>
      </c>
    </row>
    <row r="34" spans="1:16" ht="15">
      <c r="A34" s="156"/>
      <c r="B34" s="234"/>
      <c r="C34" s="191"/>
      <c r="D34" s="194"/>
      <c r="E34" s="196"/>
      <c r="G34" s="390" t="str">
        <f t="shared" si="0"/>
        <v/>
      </c>
      <c r="H34" s="391" t="str">
        <f t="shared" si="1"/>
        <v/>
      </c>
      <c r="I34" s="391" t="str">
        <f t="shared" si="2"/>
        <v/>
      </c>
      <c r="J34" s="391" t="str">
        <f t="shared" si="3"/>
        <v/>
      </c>
      <c r="K34" s="391" t="str">
        <f t="shared" si="4"/>
        <v/>
      </c>
      <c r="L34" s="391" t="str">
        <f t="shared" si="5"/>
        <v/>
      </c>
      <c r="M34" s="392" t="str">
        <f t="shared" si="6"/>
        <v/>
      </c>
      <c r="N34" s="192"/>
      <c r="O34" s="197"/>
      <c r="P34" s="164">
        <f t="shared" ca="1" si="7"/>
        <v>0</v>
      </c>
    </row>
    <row r="35" spans="1:16" ht="15">
      <c r="A35" s="156"/>
      <c r="B35" s="234"/>
      <c r="C35" s="191"/>
      <c r="D35" s="194"/>
      <c r="E35" s="196"/>
      <c r="G35" s="390" t="str">
        <f t="shared" si="0"/>
        <v/>
      </c>
      <c r="H35" s="391" t="str">
        <f t="shared" si="1"/>
        <v/>
      </c>
      <c r="I35" s="391" t="str">
        <f t="shared" si="2"/>
        <v/>
      </c>
      <c r="J35" s="391" t="str">
        <f t="shared" si="3"/>
        <v/>
      </c>
      <c r="K35" s="391" t="str">
        <f t="shared" si="4"/>
        <v/>
      </c>
      <c r="L35" s="391" t="str">
        <f t="shared" si="5"/>
        <v/>
      </c>
      <c r="M35" s="392" t="str">
        <f t="shared" si="6"/>
        <v/>
      </c>
      <c r="N35" s="192"/>
      <c r="O35" s="197"/>
      <c r="P35" s="164">
        <f t="shared" ca="1" si="7"/>
        <v>0</v>
      </c>
    </row>
    <row r="36" spans="1:16" ht="15">
      <c r="A36" s="156"/>
      <c r="B36" s="234"/>
      <c r="C36" s="191"/>
      <c r="D36" s="194"/>
      <c r="E36" s="196"/>
      <c r="G36" s="390" t="str">
        <f t="shared" si="0"/>
        <v/>
      </c>
      <c r="H36" s="391" t="str">
        <f t="shared" si="1"/>
        <v/>
      </c>
      <c r="I36" s="391" t="str">
        <f t="shared" si="2"/>
        <v/>
      </c>
      <c r="J36" s="391" t="str">
        <f t="shared" si="3"/>
        <v/>
      </c>
      <c r="K36" s="391" t="str">
        <f t="shared" si="4"/>
        <v/>
      </c>
      <c r="L36" s="391" t="str">
        <f t="shared" si="5"/>
        <v/>
      </c>
      <c r="M36" s="392" t="str">
        <f t="shared" si="6"/>
        <v/>
      </c>
      <c r="N36" s="192"/>
      <c r="O36" s="197"/>
      <c r="P36" s="164">
        <f t="shared" ca="1" si="7"/>
        <v>0</v>
      </c>
    </row>
    <row r="37" spans="1:16" ht="15">
      <c r="A37" s="156"/>
      <c r="B37" s="234"/>
      <c r="C37" s="191"/>
      <c r="D37" s="194"/>
      <c r="E37" s="196"/>
      <c r="G37" s="390" t="str">
        <f t="shared" si="0"/>
        <v/>
      </c>
      <c r="H37" s="391" t="str">
        <f t="shared" si="1"/>
        <v/>
      </c>
      <c r="I37" s="391" t="str">
        <f t="shared" si="2"/>
        <v/>
      </c>
      <c r="J37" s="391" t="str">
        <f t="shared" si="3"/>
        <v/>
      </c>
      <c r="K37" s="391" t="str">
        <f t="shared" si="4"/>
        <v/>
      </c>
      <c r="L37" s="391" t="str">
        <f t="shared" si="5"/>
        <v/>
      </c>
      <c r="M37" s="392" t="str">
        <f t="shared" si="6"/>
        <v/>
      </c>
      <c r="N37" s="192"/>
      <c r="O37" s="197"/>
      <c r="P37" s="164">
        <f t="shared" ca="1" si="7"/>
        <v>0</v>
      </c>
    </row>
    <row r="38" spans="1:16" ht="15">
      <c r="A38" s="156"/>
      <c r="B38" s="234"/>
      <c r="C38" s="191"/>
      <c r="D38" s="194"/>
      <c r="E38" s="196"/>
      <c r="G38" s="390" t="str">
        <f t="shared" si="0"/>
        <v/>
      </c>
      <c r="H38" s="391" t="str">
        <f t="shared" si="1"/>
        <v/>
      </c>
      <c r="I38" s="391" t="str">
        <f t="shared" si="2"/>
        <v/>
      </c>
      <c r="J38" s="391" t="str">
        <f t="shared" si="3"/>
        <v/>
      </c>
      <c r="K38" s="391" t="str">
        <f t="shared" si="4"/>
        <v/>
      </c>
      <c r="L38" s="391" t="str">
        <f t="shared" si="5"/>
        <v/>
      </c>
      <c r="M38" s="392" t="str">
        <f t="shared" si="6"/>
        <v/>
      </c>
      <c r="N38" s="192"/>
      <c r="O38" s="197"/>
      <c r="P38" s="164">
        <f t="shared" ca="1" si="7"/>
        <v>0</v>
      </c>
    </row>
    <row r="39" spans="1:16" ht="15">
      <c r="A39" s="156"/>
      <c r="B39" s="234"/>
      <c r="C39" s="191"/>
      <c r="D39" s="194"/>
      <c r="E39" s="196"/>
      <c r="G39" s="390" t="str">
        <f t="shared" si="0"/>
        <v/>
      </c>
      <c r="H39" s="391" t="str">
        <f t="shared" si="1"/>
        <v/>
      </c>
      <c r="I39" s="391" t="str">
        <f t="shared" si="2"/>
        <v/>
      </c>
      <c r="J39" s="391" t="str">
        <f t="shared" si="3"/>
        <v/>
      </c>
      <c r="K39" s="391" t="str">
        <f t="shared" si="4"/>
        <v/>
      </c>
      <c r="L39" s="391" t="str">
        <f t="shared" si="5"/>
        <v/>
      </c>
      <c r="M39" s="392" t="str">
        <f t="shared" si="6"/>
        <v/>
      </c>
      <c r="N39" s="192"/>
      <c r="O39" s="197"/>
      <c r="P39" s="164">
        <f t="shared" ca="1" si="7"/>
        <v>0</v>
      </c>
    </row>
    <row r="40" spans="1:16" ht="15">
      <c r="A40" s="156"/>
      <c r="B40" s="234"/>
      <c r="C40" s="191"/>
      <c r="D40" s="194"/>
      <c r="E40" s="196"/>
      <c r="G40" s="390" t="str">
        <f t="shared" si="0"/>
        <v/>
      </c>
      <c r="H40" s="391" t="str">
        <f t="shared" si="1"/>
        <v/>
      </c>
      <c r="I40" s="391" t="str">
        <f t="shared" si="2"/>
        <v/>
      </c>
      <c r="J40" s="391" t="str">
        <f t="shared" si="3"/>
        <v/>
      </c>
      <c r="K40" s="391" t="str">
        <f t="shared" si="4"/>
        <v/>
      </c>
      <c r="L40" s="391" t="str">
        <f t="shared" si="5"/>
        <v/>
      </c>
      <c r="M40" s="392" t="str">
        <f t="shared" si="6"/>
        <v/>
      </c>
      <c r="N40" s="192"/>
      <c r="O40" s="197"/>
      <c r="P40" s="164">
        <f t="shared" ca="1" si="7"/>
        <v>0</v>
      </c>
    </row>
    <row r="41" spans="1:16" ht="15">
      <c r="A41" s="156"/>
      <c r="B41" s="234"/>
      <c r="C41" s="191"/>
      <c r="D41" s="194"/>
      <c r="E41" s="196"/>
      <c r="G41" s="390" t="str">
        <f t="shared" si="0"/>
        <v/>
      </c>
      <c r="H41" s="391" t="str">
        <f t="shared" si="1"/>
        <v/>
      </c>
      <c r="I41" s="391" t="str">
        <f t="shared" si="2"/>
        <v/>
      </c>
      <c r="J41" s="391" t="str">
        <f t="shared" si="3"/>
        <v/>
      </c>
      <c r="K41" s="391" t="str">
        <f t="shared" si="4"/>
        <v/>
      </c>
      <c r="L41" s="391" t="str">
        <f t="shared" si="5"/>
        <v/>
      </c>
      <c r="M41" s="392" t="str">
        <f t="shared" si="6"/>
        <v/>
      </c>
      <c r="N41" s="192"/>
      <c r="O41" s="197"/>
      <c r="P41" s="164">
        <f t="shared" ca="1" si="7"/>
        <v>0</v>
      </c>
    </row>
    <row r="42" spans="1:16" ht="15">
      <c r="A42" s="156"/>
      <c r="B42" s="234"/>
      <c r="C42" s="191"/>
      <c r="D42" s="194"/>
      <c r="E42" s="196"/>
      <c r="G42" s="390" t="str">
        <f t="shared" si="0"/>
        <v/>
      </c>
      <c r="H42" s="391" t="str">
        <f t="shared" si="1"/>
        <v/>
      </c>
      <c r="I42" s="391" t="str">
        <f t="shared" si="2"/>
        <v/>
      </c>
      <c r="J42" s="391" t="str">
        <f t="shared" si="3"/>
        <v/>
      </c>
      <c r="K42" s="391" t="str">
        <f t="shared" si="4"/>
        <v/>
      </c>
      <c r="L42" s="391" t="str">
        <f t="shared" si="5"/>
        <v/>
      </c>
      <c r="M42" s="392" t="str">
        <f t="shared" si="6"/>
        <v/>
      </c>
      <c r="N42" s="192"/>
      <c r="O42" s="197"/>
      <c r="P42" s="164">
        <f t="shared" ca="1" si="7"/>
        <v>0</v>
      </c>
    </row>
    <row r="43" spans="1:16" ht="15">
      <c r="A43" s="156"/>
      <c r="B43" s="234"/>
      <c r="C43" s="191"/>
      <c r="D43" s="194"/>
      <c r="E43" s="196"/>
      <c r="G43" s="390" t="str">
        <f t="shared" si="0"/>
        <v/>
      </c>
      <c r="H43" s="391" t="str">
        <f t="shared" si="1"/>
        <v/>
      </c>
      <c r="I43" s="391" t="str">
        <f t="shared" si="2"/>
        <v/>
      </c>
      <c r="J43" s="391" t="str">
        <f t="shared" si="3"/>
        <v/>
      </c>
      <c r="K43" s="391" t="str">
        <f t="shared" si="4"/>
        <v/>
      </c>
      <c r="L43" s="391" t="str">
        <f t="shared" si="5"/>
        <v/>
      </c>
      <c r="M43" s="392" t="str">
        <f t="shared" si="6"/>
        <v/>
      </c>
      <c r="N43" s="192"/>
      <c r="O43" s="197"/>
      <c r="P43" s="164">
        <f t="shared" ca="1" si="7"/>
        <v>0</v>
      </c>
    </row>
    <row r="44" spans="1:16" ht="15">
      <c r="A44" s="156"/>
      <c r="B44" s="234"/>
      <c r="C44" s="191"/>
      <c r="D44" s="194"/>
      <c r="E44" s="196"/>
      <c r="G44" s="390" t="str">
        <f t="shared" si="0"/>
        <v/>
      </c>
      <c r="H44" s="391" t="str">
        <f t="shared" si="1"/>
        <v/>
      </c>
      <c r="I44" s="391" t="str">
        <f t="shared" si="2"/>
        <v/>
      </c>
      <c r="J44" s="391" t="str">
        <f t="shared" si="3"/>
        <v/>
      </c>
      <c r="K44" s="391" t="str">
        <f t="shared" si="4"/>
        <v/>
      </c>
      <c r="L44" s="391" t="str">
        <f t="shared" si="5"/>
        <v/>
      </c>
      <c r="M44" s="392" t="str">
        <f t="shared" si="6"/>
        <v/>
      </c>
      <c r="N44" s="192"/>
      <c r="O44" s="197"/>
      <c r="P44" s="164">
        <f t="shared" ca="1" si="7"/>
        <v>0</v>
      </c>
    </row>
    <row r="45" spans="1:16" ht="15">
      <c r="A45" s="156"/>
      <c r="B45" s="234"/>
      <c r="C45" s="191"/>
      <c r="D45" s="194"/>
      <c r="E45" s="196"/>
      <c r="G45" s="390" t="str">
        <f t="shared" si="0"/>
        <v/>
      </c>
      <c r="H45" s="391" t="str">
        <f t="shared" si="1"/>
        <v/>
      </c>
      <c r="I45" s="391" t="str">
        <f t="shared" si="2"/>
        <v/>
      </c>
      <c r="J45" s="391" t="str">
        <f t="shared" si="3"/>
        <v/>
      </c>
      <c r="K45" s="391" t="str">
        <f t="shared" si="4"/>
        <v/>
      </c>
      <c r="L45" s="391" t="str">
        <f t="shared" si="5"/>
        <v/>
      </c>
      <c r="M45" s="392" t="str">
        <f t="shared" si="6"/>
        <v/>
      </c>
      <c r="N45" s="192"/>
      <c r="O45" s="197"/>
      <c r="P45" s="164">
        <f t="shared" ca="1" si="7"/>
        <v>0</v>
      </c>
    </row>
    <row r="46" spans="1:16" ht="15">
      <c r="A46" s="156"/>
      <c r="B46" s="234"/>
      <c r="C46" s="191"/>
      <c r="D46" s="194"/>
      <c r="E46" s="196"/>
      <c r="G46" s="390" t="str">
        <f t="shared" si="0"/>
        <v/>
      </c>
      <c r="H46" s="391" t="str">
        <f t="shared" si="1"/>
        <v/>
      </c>
      <c r="I46" s="391" t="str">
        <f t="shared" si="2"/>
        <v/>
      </c>
      <c r="J46" s="391" t="str">
        <f t="shared" si="3"/>
        <v/>
      </c>
      <c r="K46" s="391" t="str">
        <f t="shared" si="4"/>
        <v/>
      </c>
      <c r="L46" s="391" t="str">
        <f t="shared" si="5"/>
        <v/>
      </c>
      <c r="M46" s="392" t="str">
        <f t="shared" si="6"/>
        <v/>
      </c>
      <c r="N46" s="192"/>
      <c r="O46" s="197"/>
      <c r="P46" s="164">
        <f t="shared" ca="1" si="7"/>
        <v>0</v>
      </c>
    </row>
    <row r="47" spans="1:16" ht="15">
      <c r="A47" s="156"/>
      <c r="B47" s="234"/>
      <c r="C47" s="191"/>
      <c r="D47" s="194"/>
      <c r="E47" s="196"/>
      <c r="G47" s="390" t="str">
        <f t="shared" si="0"/>
        <v/>
      </c>
      <c r="H47" s="391" t="str">
        <f t="shared" si="1"/>
        <v/>
      </c>
      <c r="I47" s="391" t="str">
        <f t="shared" si="2"/>
        <v/>
      </c>
      <c r="J47" s="391" t="str">
        <f t="shared" si="3"/>
        <v/>
      </c>
      <c r="K47" s="391" t="str">
        <f t="shared" si="4"/>
        <v/>
      </c>
      <c r="L47" s="391" t="str">
        <f t="shared" si="5"/>
        <v/>
      </c>
      <c r="M47" s="392" t="str">
        <f t="shared" si="6"/>
        <v/>
      </c>
      <c r="N47" s="192"/>
      <c r="O47" s="197"/>
      <c r="P47" s="164">
        <f t="shared" ca="1" si="7"/>
        <v>0</v>
      </c>
    </row>
    <row r="48" spans="1:16" ht="15">
      <c r="A48" s="156"/>
      <c r="B48" s="234"/>
      <c r="C48" s="191"/>
      <c r="D48" s="194"/>
      <c r="E48" s="196"/>
      <c r="G48" s="390" t="str">
        <f t="shared" si="0"/>
        <v/>
      </c>
      <c r="H48" s="391" t="str">
        <f t="shared" si="1"/>
        <v/>
      </c>
      <c r="I48" s="391" t="str">
        <f t="shared" si="2"/>
        <v/>
      </c>
      <c r="J48" s="391" t="str">
        <f t="shared" si="3"/>
        <v/>
      </c>
      <c r="K48" s="391" t="str">
        <f t="shared" si="4"/>
        <v/>
      </c>
      <c r="L48" s="391" t="str">
        <f t="shared" si="5"/>
        <v/>
      </c>
      <c r="M48" s="392" t="str">
        <f t="shared" si="6"/>
        <v/>
      </c>
      <c r="N48" s="192"/>
      <c r="O48" s="197"/>
      <c r="P48" s="164">
        <f t="shared" ca="1" si="7"/>
        <v>0</v>
      </c>
    </row>
    <row r="49" spans="1:16" ht="15">
      <c r="A49" s="156"/>
      <c r="B49" s="234"/>
      <c r="C49" s="191"/>
      <c r="D49" s="194"/>
      <c r="E49" s="196"/>
      <c r="G49" s="390" t="str">
        <f t="shared" si="0"/>
        <v/>
      </c>
      <c r="H49" s="391" t="str">
        <f t="shared" si="1"/>
        <v/>
      </c>
      <c r="I49" s="391" t="str">
        <f t="shared" si="2"/>
        <v/>
      </c>
      <c r="J49" s="391" t="str">
        <f t="shared" si="3"/>
        <v/>
      </c>
      <c r="K49" s="391" t="str">
        <f t="shared" si="4"/>
        <v/>
      </c>
      <c r="L49" s="391" t="str">
        <f t="shared" si="5"/>
        <v/>
      </c>
      <c r="M49" s="392" t="str">
        <f t="shared" si="6"/>
        <v/>
      </c>
      <c r="N49" s="192"/>
      <c r="O49" s="197"/>
      <c r="P49" s="164">
        <f t="shared" ca="1" si="7"/>
        <v>0</v>
      </c>
    </row>
    <row r="50" spans="1:16" ht="15">
      <c r="A50" s="156"/>
      <c r="B50" s="234"/>
      <c r="C50" s="191"/>
      <c r="D50" s="194"/>
      <c r="E50" s="196"/>
      <c r="G50" s="390" t="str">
        <f t="shared" si="0"/>
        <v/>
      </c>
      <c r="H50" s="391" t="str">
        <f t="shared" si="1"/>
        <v/>
      </c>
      <c r="I50" s="391" t="str">
        <f t="shared" si="2"/>
        <v/>
      </c>
      <c r="J50" s="391" t="str">
        <f t="shared" si="3"/>
        <v/>
      </c>
      <c r="K50" s="391" t="str">
        <f t="shared" si="4"/>
        <v/>
      </c>
      <c r="L50" s="391" t="str">
        <f t="shared" si="5"/>
        <v/>
      </c>
      <c r="M50" s="392" t="str">
        <f t="shared" si="6"/>
        <v/>
      </c>
      <c r="N50" s="192"/>
      <c r="O50" s="197"/>
      <c r="P50" s="164">
        <f t="shared" ca="1" si="7"/>
        <v>0</v>
      </c>
    </row>
    <row r="51" spans="1:16" ht="15">
      <c r="A51" s="156"/>
      <c r="B51" s="234"/>
      <c r="C51" s="191"/>
      <c r="D51" s="194"/>
      <c r="E51" s="196"/>
      <c r="G51" s="390" t="str">
        <f t="shared" si="0"/>
        <v/>
      </c>
      <c r="H51" s="391" t="str">
        <f t="shared" si="1"/>
        <v/>
      </c>
      <c r="I51" s="391" t="str">
        <f t="shared" si="2"/>
        <v/>
      </c>
      <c r="J51" s="391" t="str">
        <f t="shared" si="3"/>
        <v/>
      </c>
      <c r="K51" s="391" t="str">
        <f t="shared" si="4"/>
        <v/>
      </c>
      <c r="L51" s="391" t="str">
        <f t="shared" si="5"/>
        <v/>
      </c>
      <c r="M51" s="392" t="str">
        <f t="shared" si="6"/>
        <v/>
      </c>
      <c r="N51" s="192"/>
      <c r="O51" s="197"/>
      <c r="P51" s="164">
        <f t="shared" ca="1" si="7"/>
        <v>0</v>
      </c>
    </row>
    <row r="52" spans="1:16" ht="15">
      <c r="A52" s="156"/>
      <c r="B52" s="234"/>
      <c r="C52" s="191"/>
      <c r="D52" s="194"/>
      <c r="E52" s="196"/>
      <c r="G52" s="390" t="str">
        <f t="shared" si="0"/>
        <v/>
      </c>
      <c r="H52" s="391" t="str">
        <f t="shared" si="1"/>
        <v/>
      </c>
      <c r="I52" s="391" t="str">
        <f t="shared" si="2"/>
        <v/>
      </c>
      <c r="J52" s="391" t="str">
        <f t="shared" si="3"/>
        <v/>
      </c>
      <c r="K52" s="391" t="str">
        <f t="shared" si="4"/>
        <v/>
      </c>
      <c r="L52" s="391" t="str">
        <f t="shared" si="5"/>
        <v/>
      </c>
      <c r="M52" s="392" t="str">
        <f t="shared" si="6"/>
        <v/>
      </c>
      <c r="N52" s="192"/>
      <c r="O52" s="197"/>
      <c r="P52" s="164">
        <f t="shared" ca="1" si="7"/>
        <v>0</v>
      </c>
    </row>
    <row r="53" spans="1:16" ht="15">
      <c r="A53" s="156"/>
      <c r="B53" s="234"/>
      <c r="C53" s="191"/>
      <c r="D53" s="194"/>
      <c r="E53" s="196"/>
      <c r="G53" s="390" t="str">
        <f t="shared" si="0"/>
        <v/>
      </c>
      <c r="H53" s="391" t="str">
        <f t="shared" si="1"/>
        <v/>
      </c>
      <c r="I53" s="391" t="str">
        <f t="shared" si="2"/>
        <v/>
      </c>
      <c r="J53" s="391" t="str">
        <f t="shared" si="3"/>
        <v/>
      </c>
      <c r="K53" s="391" t="str">
        <f t="shared" si="4"/>
        <v/>
      </c>
      <c r="L53" s="391" t="str">
        <f t="shared" si="5"/>
        <v/>
      </c>
      <c r="M53" s="392" t="str">
        <f t="shared" si="6"/>
        <v/>
      </c>
      <c r="N53" s="192"/>
      <c r="O53" s="197"/>
      <c r="P53" s="164">
        <f t="shared" ca="1" si="7"/>
        <v>0</v>
      </c>
    </row>
    <row r="54" spans="1:16" ht="15">
      <c r="A54" s="156"/>
      <c r="B54" s="234"/>
      <c r="C54" s="191"/>
      <c r="D54" s="194"/>
      <c r="E54" s="196"/>
      <c r="G54" s="390" t="str">
        <f t="shared" si="0"/>
        <v/>
      </c>
      <c r="H54" s="391" t="str">
        <f t="shared" si="1"/>
        <v/>
      </c>
      <c r="I54" s="391" t="str">
        <f t="shared" si="2"/>
        <v/>
      </c>
      <c r="J54" s="391" t="str">
        <f t="shared" si="3"/>
        <v/>
      </c>
      <c r="K54" s="391" t="str">
        <f t="shared" si="4"/>
        <v/>
      </c>
      <c r="L54" s="391" t="str">
        <f t="shared" si="5"/>
        <v/>
      </c>
      <c r="M54" s="392" t="str">
        <f t="shared" si="6"/>
        <v/>
      </c>
      <c r="N54" s="192"/>
      <c r="O54" s="197"/>
      <c r="P54" s="164">
        <f t="shared" ca="1" si="7"/>
        <v>0</v>
      </c>
    </row>
    <row r="55" spans="1:16" ht="15">
      <c r="A55" s="156"/>
      <c r="B55" s="234"/>
      <c r="C55" s="191"/>
      <c r="D55" s="194"/>
      <c r="E55" s="196"/>
      <c r="G55" s="390" t="str">
        <f t="shared" si="0"/>
        <v/>
      </c>
      <c r="H55" s="391" t="str">
        <f t="shared" si="1"/>
        <v/>
      </c>
      <c r="I55" s="391" t="str">
        <f t="shared" si="2"/>
        <v/>
      </c>
      <c r="J55" s="391" t="str">
        <f t="shared" si="3"/>
        <v/>
      </c>
      <c r="K55" s="391" t="str">
        <f t="shared" si="4"/>
        <v/>
      </c>
      <c r="L55" s="391" t="str">
        <f t="shared" si="5"/>
        <v/>
      </c>
      <c r="M55" s="392" t="str">
        <f t="shared" si="6"/>
        <v/>
      </c>
      <c r="N55" s="192"/>
      <c r="O55" s="197"/>
      <c r="P55" s="164">
        <f t="shared" ca="1" si="7"/>
        <v>0</v>
      </c>
    </row>
    <row r="56" spans="1:16" ht="15">
      <c r="A56" s="156"/>
      <c r="B56" s="234"/>
      <c r="C56" s="191"/>
      <c r="D56" s="194"/>
      <c r="E56" s="196"/>
      <c r="G56" s="390" t="str">
        <f t="shared" si="0"/>
        <v/>
      </c>
      <c r="H56" s="391" t="str">
        <f t="shared" si="1"/>
        <v/>
      </c>
      <c r="I56" s="391" t="str">
        <f t="shared" si="2"/>
        <v/>
      </c>
      <c r="J56" s="391" t="str">
        <f t="shared" si="3"/>
        <v/>
      </c>
      <c r="K56" s="391" t="str">
        <f t="shared" si="4"/>
        <v/>
      </c>
      <c r="L56" s="391" t="str">
        <f t="shared" si="5"/>
        <v/>
      </c>
      <c r="M56" s="392" t="str">
        <f t="shared" si="6"/>
        <v/>
      </c>
      <c r="N56" s="192"/>
      <c r="O56" s="197"/>
      <c r="P56" s="164">
        <f t="shared" ca="1" si="7"/>
        <v>0</v>
      </c>
    </row>
    <row r="57" spans="1:16" ht="15">
      <c r="A57" s="156"/>
      <c r="B57" s="234"/>
      <c r="C57" s="191"/>
      <c r="D57" s="194"/>
      <c r="E57" s="196"/>
      <c r="G57" s="390" t="str">
        <f t="shared" si="0"/>
        <v/>
      </c>
      <c r="H57" s="391" t="str">
        <f t="shared" si="1"/>
        <v/>
      </c>
      <c r="I57" s="391" t="str">
        <f t="shared" si="2"/>
        <v/>
      </c>
      <c r="J57" s="391" t="str">
        <f t="shared" si="3"/>
        <v/>
      </c>
      <c r="K57" s="391" t="str">
        <f t="shared" si="4"/>
        <v/>
      </c>
      <c r="L57" s="391" t="str">
        <f t="shared" si="5"/>
        <v/>
      </c>
      <c r="M57" s="392" t="str">
        <f t="shared" si="6"/>
        <v/>
      </c>
      <c r="N57" s="192"/>
      <c r="O57" s="197"/>
      <c r="P57" s="164">
        <f t="shared" ca="1" si="7"/>
        <v>0</v>
      </c>
    </row>
    <row r="58" spans="1:16" ht="15">
      <c r="A58" s="156"/>
      <c r="B58" s="234"/>
      <c r="C58" s="191"/>
      <c r="D58" s="194"/>
      <c r="E58" s="196"/>
      <c r="G58" s="390" t="str">
        <f t="shared" si="0"/>
        <v/>
      </c>
      <c r="H58" s="391" t="str">
        <f t="shared" si="1"/>
        <v/>
      </c>
      <c r="I58" s="391" t="str">
        <f t="shared" si="2"/>
        <v/>
      </c>
      <c r="J58" s="391" t="str">
        <f t="shared" si="3"/>
        <v/>
      </c>
      <c r="K58" s="391" t="str">
        <f t="shared" si="4"/>
        <v/>
      </c>
      <c r="L58" s="391" t="str">
        <f t="shared" si="5"/>
        <v/>
      </c>
      <c r="M58" s="392" t="str">
        <f t="shared" si="6"/>
        <v/>
      </c>
      <c r="N58" s="192"/>
      <c r="O58" s="197"/>
      <c r="P58" s="164">
        <f t="shared" ca="1" si="7"/>
        <v>0</v>
      </c>
    </row>
    <row r="59" spans="1:16" ht="15">
      <c r="A59" s="156"/>
      <c r="B59" s="234"/>
      <c r="C59" s="191"/>
      <c r="D59" s="194"/>
      <c r="E59" s="196"/>
      <c r="G59" s="390" t="str">
        <f t="shared" si="0"/>
        <v/>
      </c>
      <c r="H59" s="391" t="str">
        <f t="shared" si="1"/>
        <v/>
      </c>
      <c r="I59" s="391" t="str">
        <f t="shared" si="2"/>
        <v/>
      </c>
      <c r="J59" s="391" t="str">
        <f t="shared" si="3"/>
        <v/>
      </c>
      <c r="K59" s="391" t="str">
        <f t="shared" si="4"/>
        <v/>
      </c>
      <c r="L59" s="391" t="str">
        <f t="shared" si="5"/>
        <v/>
      </c>
      <c r="M59" s="392" t="str">
        <f t="shared" si="6"/>
        <v/>
      </c>
      <c r="N59" s="192"/>
      <c r="O59" s="197"/>
      <c r="P59" s="164">
        <f t="shared" ca="1" si="7"/>
        <v>0</v>
      </c>
    </row>
    <row r="60" spans="1:16" ht="15">
      <c r="A60" s="156"/>
      <c r="B60" s="234"/>
      <c r="C60" s="191"/>
      <c r="D60" s="194"/>
      <c r="E60" s="196"/>
      <c r="G60" s="390" t="str">
        <f t="shared" si="0"/>
        <v/>
      </c>
      <c r="H60" s="391" t="str">
        <f t="shared" si="1"/>
        <v/>
      </c>
      <c r="I60" s="391" t="str">
        <f t="shared" si="2"/>
        <v/>
      </c>
      <c r="J60" s="391" t="str">
        <f t="shared" si="3"/>
        <v/>
      </c>
      <c r="K60" s="391" t="str">
        <f t="shared" si="4"/>
        <v/>
      </c>
      <c r="L60" s="391" t="str">
        <f t="shared" si="5"/>
        <v/>
      </c>
      <c r="M60" s="392" t="str">
        <f t="shared" si="6"/>
        <v/>
      </c>
      <c r="N60" s="192"/>
      <c r="O60" s="197"/>
      <c r="P60" s="164">
        <f t="shared" ca="1" si="7"/>
        <v>0</v>
      </c>
    </row>
    <row r="61" spans="1:16" ht="15">
      <c r="A61" s="156"/>
      <c r="B61" s="234"/>
      <c r="C61" s="191"/>
      <c r="D61" s="194"/>
      <c r="E61" s="196"/>
      <c r="G61" s="390" t="str">
        <f t="shared" si="0"/>
        <v/>
      </c>
      <c r="H61" s="391" t="str">
        <f t="shared" si="1"/>
        <v/>
      </c>
      <c r="I61" s="391" t="str">
        <f t="shared" si="2"/>
        <v/>
      </c>
      <c r="J61" s="391" t="str">
        <f t="shared" si="3"/>
        <v/>
      </c>
      <c r="K61" s="391" t="str">
        <f t="shared" si="4"/>
        <v/>
      </c>
      <c r="L61" s="391" t="str">
        <f t="shared" si="5"/>
        <v/>
      </c>
      <c r="M61" s="392" t="str">
        <f t="shared" si="6"/>
        <v/>
      </c>
      <c r="N61" s="192"/>
      <c r="O61" s="197"/>
      <c r="P61" s="164">
        <f t="shared" ca="1" si="7"/>
        <v>0</v>
      </c>
    </row>
    <row r="62" spans="1:16" ht="15">
      <c r="A62" s="156"/>
      <c r="B62" s="234"/>
      <c r="C62" s="191"/>
      <c r="D62" s="194"/>
      <c r="E62" s="196"/>
      <c r="G62" s="390" t="str">
        <f t="shared" si="0"/>
        <v/>
      </c>
      <c r="H62" s="391" t="str">
        <f t="shared" si="1"/>
        <v/>
      </c>
      <c r="I62" s="391" t="str">
        <f t="shared" si="2"/>
        <v/>
      </c>
      <c r="J62" s="391" t="str">
        <f t="shared" si="3"/>
        <v/>
      </c>
      <c r="K62" s="391" t="str">
        <f t="shared" si="4"/>
        <v/>
      </c>
      <c r="L62" s="391" t="str">
        <f t="shared" si="5"/>
        <v/>
      </c>
      <c r="M62" s="392" t="str">
        <f t="shared" si="6"/>
        <v/>
      </c>
      <c r="N62" s="192"/>
      <c r="O62" s="197"/>
      <c r="P62" s="164">
        <f t="shared" ca="1" si="7"/>
        <v>0</v>
      </c>
    </row>
    <row r="63" spans="1:16" ht="15">
      <c r="A63" s="156"/>
      <c r="B63" s="234"/>
      <c r="C63" s="191"/>
      <c r="D63" s="194"/>
      <c r="E63" s="196"/>
      <c r="G63" s="390" t="str">
        <f t="shared" si="0"/>
        <v/>
      </c>
      <c r="H63" s="391" t="str">
        <f t="shared" si="1"/>
        <v/>
      </c>
      <c r="I63" s="391" t="str">
        <f t="shared" si="2"/>
        <v/>
      </c>
      <c r="J63" s="391" t="str">
        <f t="shared" si="3"/>
        <v/>
      </c>
      <c r="K63" s="391" t="str">
        <f t="shared" si="4"/>
        <v/>
      </c>
      <c r="L63" s="391" t="str">
        <f t="shared" si="5"/>
        <v/>
      </c>
      <c r="M63" s="392" t="str">
        <f t="shared" si="6"/>
        <v/>
      </c>
      <c r="N63" s="192"/>
      <c r="O63" s="197"/>
      <c r="P63" s="164">
        <f t="shared" ca="1" si="7"/>
        <v>0</v>
      </c>
    </row>
    <row r="64" spans="1:16" ht="15">
      <c r="A64" s="156"/>
      <c r="B64" s="234"/>
      <c r="C64" s="191"/>
      <c r="D64" s="194"/>
      <c r="E64" s="196"/>
      <c r="G64" s="390" t="str">
        <f t="shared" si="0"/>
        <v/>
      </c>
      <c r="H64" s="391" t="str">
        <f t="shared" si="1"/>
        <v/>
      </c>
      <c r="I64" s="391" t="str">
        <f t="shared" si="2"/>
        <v/>
      </c>
      <c r="J64" s="391" t="str">
        <f t="shared" si="3"/>
        <v/>
      </c>
      <c r="K64" s="391" t="str">
        <f t="shared" si="4"/>
        <v/>
      </c>
      <c r="L64" s="391" t="str">
        <f t="shared" si="5"/>
        <v/>
      </c>
      <c r="M64" s="392" t="str">
        <f t="shared" si="6"/>
        <v/>
      </c>
      <c r="N64" s="192"/>
      <c r="O64" s="197"/>
      <c r="P64" s="164">
        <f t="shared" ca="1" si="7"/>
        <v>0</v>
      </c>
    </row>
    <row r="65" spans="1:16" ht="15">
      <c r="A65" s="156"/>
      <c r="B65" s="234"/>
      <c r="C65" s="191"/>
      <c r="D65" s="194"/>
      <c r="E65" s="196"/>
      <c r="G65" s="390" t="str">
        <f t="shared" si="0"/>
        <v/>
      </c>
      <c r="H65" s="391" t="str">
        <f t="shared" si="1"/>
        <v/>
      </c>
      <c r="I65" s="391" t="str">
        <f t="shared" si="2"/>
        <v/>
      </c>
      <c r="J65" s="391" t="str">
        <f t="shared" si="3"/>
        <v/>
      </c>
      <c r="K65" s="391" t="str">
        <f t="shared" si="4"/>
        <v/>
      </c>
      <c r="L65" s="391" t="str">
        <f t="shared" si="5"/>
        <v/>
      </c>
      <c r="M65" s="392" t="str">
        <f t="shared" si="6"/>
        <v/>
      </c>
      <c r="N65" s="192"/>
      <c r="O65" s="197"/>
      <c r="P65" s="164">
        <f t="shared" ca="1" si="7"/>
        <v>0</v>
      </c>
    </row>
    <row r="66" spans="1:16" ht="15">
      <c r="A66" s="156"/>
      <c r="B66" s="234"/>
      <c r="C66" s="191"/>
      <c r="D66" s="194"/>
      <c r="E66" s="196"/>
      <c r="G66" s="390" t="str">
        <f t="shared" si="0"/>
        <v/>
      </c>
      <c r="H66" s="391" t="str">
        <f t="shared" si="1"/>
        <v/>
      </c>
      <c r="I66" s="391" t="str">
        <f t="shared" si="2"/>
        <v/>
      </c>
      <c r="J66" s="391" t="str">
        <f t="shared" si="3"/>
        <v/>
      </c>
      <c r="K66" s="391" t="str">
        <f t="shared" si="4"/>
        <v/>
      </c>
      <c r="L66" s="391" t="str">
        <f t="shared" si="5"/>
        <v/>
      </c>
      <c r="M66" s="392" t="str">
        <f t="shared" si="6"/>
        <v/>
      </c>
      <c r="N66" s="192"/>
      <c r="O66" s="197"/>
      <c r="P66" s="164">
        <f t="shared" ca="1" si="7"/>
        <v>0</v>
      </c>
    </row>
    <row r="67" spans="1:16" ht="15">
      <c r="A67" s="156"/>
      <c r="B67" s="234"/>
      <c r="C67" s="191"/>
      <c r="D67" s="194"/>
      <c r="E67" s="196"/>
      <c r="G67" s="390" t="str">
        <f t="shared" si="0"/>
        <v/>
      </c>
      <c r="H67" s="391" t="str">
        <f t="shared" si="1"/>
        <v/>
      </c>
      <c r="I67" s="391" t="str">
        <f t="shared" si="2"/>
        <v/>
      </c>
      <c r="J67" s="391" t="str">
        <f t="shared" si="3"/>
        <v/>
      </c>
      <c r="K67" s="391" t="str">
        <f t="shared" si="4"/>
        <v/>
      </c>
      <c r="L67" s="391" t="str">
        <f t="shared" si="5"/>
        <v/>
      </c>
      <c r="M67" s="392" t="str">
        <f t="shared" si="6"/>
        <v/>
      </c>
      <c r="N67" s="192"/>
      <c r="O67" s="197"/>
      <c r="P67" s="164">
        <f t="shared" ca="1" si="7"/>
        <v>0</v>
      </c>
    </row>
    <row r="68" spans="1:16" ht="15">
      <c r="A68" s="156"/>
      <c r="B68" s="234"/>
      <c r="C68" s="191"/>
      <c r="D68" s="194"/>
      <c r="E68" s="196"/>
      <c r="G68" s="390" t="str">
        <f t="shared" si="0"/>
        <v/>
      </c>
      <c r="H68" s="391" t="str">
        <f t="shared" si="1"/>
        <v/>
      </c>
      <c r="I68" s="391" t="str">
        <f t="shared" si="2"/>
        <v/>
      </c>
      <c r="J68" s="391" t="str">
        <f t="shared" si="3"/>
        <v/>
      </c>
      <c r="K68" s="391" t="str">
        <f t="shared" si="4"/>
        <v/>
      </c>
      <c r="L68" s="391" t="str">
        <f t="shared" si="5"/>
        <v/>
      </c>
      <c r="M68" s="392" t="str">
        <f t="shared" si="6"/>
        <v/>
      </c>
      <c r="N68" s="192"/>
      <c r="O68" s="197"/>
      <c r="P68" s="164">
        <f t="shared" ca="1" si="7"/>
        <v>0</v>
      </c>
    </row>
    <row r="69" spans="1:16" ht="15">
      <c r="A69" s="156"/>
      <c r="B69" s="234"/>
      <c r="C69" s="191"/>
      <c r="D69" s="194"/>
      <c r="E69" s="196"/>
      <c r="G69" s="390" t="str">
        <f t="shared" si="0"/>
        <v/>
      </c>
      <c r="H69" s="391" t="str">
        <f t="shared" si="1"/>
        <v/>
      </c>
      <c r="I69" s="391" t="str">
        <f t="shared" si="2"/>
        <v/>
      </c>
      <c r="J69" s="391" t="str">
        <f t="shared" si="3"/>
        <v/>
      </c>
      <c r="K69" s="391" t="str">
        <f t="shared" si="4"/>
        <v/>
      </c>
      <c r="L69" s="391" t="str">
        <f t="shared" si="5"/>
        <v/>
      </c>
      <c r="M69" s="392" t="str">
        <f t="shared" si="6"/>
        <v/>
      </c>
      <c r="N69" s="192"/>
      <c r="O69" s="197"/>
      <c r="P69" s="164">
        <f t="shared" ca="1" si="7"/>
        <v>0</v>
      </c>
    </row>
    <row r="70" spans="1:16" ht="15">
      <c r="A70" s="156"/>
      <c r="B70" s="234"/>
      <c r="C70" s="191"/>
      <c r="D70" s="194"/>
      <c r="E70" s="196"/>
      <c r="G70" s="390" t="str">
        <f t="shared" si="0"/>
        <v/>
      </c>
      <c r="H70" s="391" t="str">
        <f t="shared" si="1"/>
        <v/>
      </c>
      <c r="I70" s="391" t="str">
        <f t="shared" si="2"/>
        <v/>
      </c>
      <c r="J70" s="391" t="str">
        <f t="shared" si="3"/>
        <v/>
      </c>
      <c r="K70" s="391" t="str">
        <f t="shared" si="4"/>
        <v/>
      </c>
      <c r="L70" s="391" t="str">
        <f t="shared" si="5"/>
        <v/>
      </c>
      <c r="M70" s="392" t="str">
        <f t="shared" si="6"/>
        <v/>
      </c>
      <c r="N70" s="192"/>
      <c r="O70" s="197"/>
      <c r="P70" s="164">
        <f t="shared" ca="1" si="7"/>
        <v>0</v>
      </c>
    </row>
    <row r="71" spans="1:16" ht="15">
      <c r="A71" s="156"/>
      <c r="B71" s="234"/>
      <c r="C71" s="191"/>
      <c r="D71" s="194"/>
      <c r="E71" s="196"/>
      <c r="G71" s="390" t="str">
        <f t="shared" si="0"/>
        <v/>
      </c>
      <c r="H71" s="391" t="str">
        <f t="shared" si="1"/>
        <v/>
      </c>
      <c r="I71" s="391" t="str">
        <f t="shared" si="2"/>
        <v/>
      </c>
      <c r="J71" s="391" t="str">
        <f t="shared" si="3"/>
        <v/>
      </c>
      <c r="K71" s="391" t="str">
        <f t="shared" si="4"/>
        <v/>
      </c>
      <c r="L71" s="391" t="str">
        <f t="shared" si="5"/>
        <v/>
      </c>
      <c r="M71" s="392" t="str">
        <f t="shared" si="6"/>
        <v/>
      </c>
      <c r="N71" s="192"/>
      <c r="O71" s="197"/>
      <c r="P71" s="164">
        <f t="shared" ca="1" si="7"/>
        <v>0</v>
      </c>
    </row>
    <row r="72" spans="1:16" ht="15">
      <c r="A72" s="156"/>
      <c r="B72" s="234"/>
      <c r="C72" s="191"/>
      <c r="D72" s="194"/>
      <c r="E72" s="196"/>
      <c r="G72" s="390" t="str">
        <f t="shared" si="0"/>
        <v/>
      </c>
      <c r="H72" s="391" t="str">
        <f t="shared" si="1"/>
        <v/>
      </c>
      <c r="I72" s="391" t="str">
        <f t="shared" si="2"/>
        <v/>
      </c>
      <c r="J72" s="391" t="str">
        <f t="shared" si="3"/>
        <v/>
      </c>
      <c r="K72" s="391" t="str">
        <f t="shared" si="4"/>
        <v/>
      </c>
      <c r="L72" s="391" t="str">
        <f t="shared" si="5"/>
        <v/>
      </c>
      <c r="M72" s="392" t="str">
        <f t="shared" si="6"/>
        <v/>
      </c>
      <c r="N72" s="192"/>
      <c r="O72" s="197"/>
      <c r="P72" s="164">
        <f t="shared" ca="1" si="7"/>
        <v>0</v>
      </c>
    </row>
    <row r="73" spans="1:16" ht="15">
      <c r="A73" s="156"/>
      <c r="B73" s="234"/>
      <c r="C73" s="191"/>
      <c r="D73" s="194"/>
      <c r="E73" s="196"/>
      <c r="G73" s="390" t="str">
        <f t="shared" si="0"/>
        <v/>
      </c>
      <c r="H73" s="391" t="str">
        <f t="shared" si="1"/>
        <v/>
      </c>
      <c r="I73" s="391" t="str">
        <f t="shared" si="2"/>
        <v/>
      </c>
      <c r="J73" s="391" t="str">
        <f t="shared" si="3"/>
        <v/>
      </c>
      <c r="K73" s="391" t="str">
        <f t="shared" si="4"/>
        <v/>
      </c>
      <c r="L73" s="391" t="str">
        <f t="shared" si="5"/>
        <v/>
      </c>
      <c r="M73" s="392" t="str">
        <f t="shared" si="6"/>
        <v/>
      </c>
      <c r="N73" s="192"/>
      <c r="O73" s="197"/>
      <c r="P73" s="164">
        <f t="shared" ca="1" si="7"/>
        <v>0</v>
      </c>
    </row>
    <row r="74" spans="1:16" ht="15">
      <c r="A74" s="156"/>
      <c r="B74" s="234"/>
      <c r="C74" s="191"/>
      <c r="D74" s="194"/>
      <c r="E74" s="196"/>
      <c r="G74" s="390" t="str">
        <f t="shared" ref="G74:G137" si="8">IF($E74="","",$E74+$G$9)</f>
        <v/>
      </c>
      <c r="H74" s="391" t="str">
        <f t="shared" ref="H74:H137" si="9">IF($E74="","",$E74+$H$9)</f>
        <v/>
      </c>
      <c r="I74" s="391" t="str">
        <f t="shared" ref="I74:I137" si="10">IF($E74="","",$E74+$I$9)</f>
        <v/>
      </c>
      <c r="J74" s="391" t="str">
        <f t="shared" ref="J74:J137" si="11">IF($E74="","",$E74+$J$9)</f>
        <v/>
      </c>
      <c r="K74" s="391" t="str">
        <f t="shared" ref="K74:K137" si="12">IF($E74="","",$E74+$K$9)</f>
        <v/>
      </c>
      <c r="L74" s="391" t="str">
        <f t="shared" ref="L74:L137" si="13">IF($E74="","",$E74+$L$9)</f>
        <v/>
      </c>
      <c r="M74" s="392" t="str">
        <f t="shared" ref="M74:M137" si="14">IF($E74="","",$E74+$M$9)</f>
        <v/>
      </c>
      <c r="N74" s="192"/>
      <c r="O74" s="197"/>
      <c r="P74" s="164">
        <f t="shared" ca="1" si="7"/>
        <v>0</v>
      </c>
    </row>
    <row r="75" spans="1:16" ht="15">
      <c r="A75" s="156"/>
      <c r="B75" s="234"/>
      <c r="C75" s="191"/>
      <c r="D75" s="194"/>
      <c r="E75" s="196"/>
      <c r="G75" s="390" t="str">
        <f t="shared" si="8"/>
        <v/>
      </c>
      <c r="H75" s="391" t="str">
        <f t="shared" si="9"/>
        <v/>
      </c>
      <c r="I75" s="391" t="str">
        <f t="shared" si="10"/>
        <v/>
      </c>
      <c r="J75" s="391" t="str">
        <f t="shared" si="11"/>
        <v/>
      </c>
      <c r="K75" s="391" t="str">
        <f t="shared" si="12"/>
        <v/>
      </c>
      <c r="L75" s="391" t="str">
        <f t="shared" si="13"/>
        <v/>
      </c>
      <c r="M75" s="392" t="str">
        <f t="shared" si="14"/>
        <v/>
      </c>
      <c r="N75" s="192"/>
      <c r="O75" s="197"/>
      <c r="P75" s="164">
        <f t="shared" ca="1" si="7"/>
        <v>0</v>
      </c>
    </row>
    <row r="76" spans="1:16" ht="15">
      <c r="A76" s="156"/>
      <c r="B76" s="234"/>
      <c r="C76" s="191"/>
      <c r="D76" s="194"/>
      <c r="E76" s="196"/>
      <c r="G76" s="390" t="str">
        <f t="shared" si="8"/>
        <v/>
      </c>
      <c r="H76" s="391" t="str">
        <f t="shared" si="9"/>
        <v/>
      </c>
      <c r="I76" s="391" t="str">
        <f t="shared" si="10"/>
        <v/>
      </c>
      <c r="J76" s="391" t="str">
        <f t="shared" si="11"/>
        <v/>
      </c>
      <c r="K76" s="391" t="str">
        <f t="shared" si="12"/>
        <v/>
      </c>
      <c r="L76" s="391" t="str">
        <f t="shared" si="13"/>
        <v/>
      </c>
      <c r="M76" s="392" t="str">
        <f t="shared" si="14"/>
        <v/>
      </c>
      <c r="N76" s="192"/>
      <c r="O76" s="197"/>
      <c r="P76" s="164">
        <f t="shared" ref="P76:P139" ca="1" si="15">IFERROR(IF(G76=TODAY(),"1",IF(H76=TODAY(),"1",IF(I76=TODAY(),"1",IF(J76=TODAY(),"1",IF(K76=TODAY(),"1",IF(L76=TODAY(),"1",IF(M76=TODAY(),"1",))))))),"")</f>
        <v>0</v>
      </c>
    </row>
    <row r="77" spans="1:16" ht="15">
      <c r="A77" s="156"/>
      <c r="B77" s="234"/>
      <c r="C77" s="191"/>
      <c r="D77" s="194"/>
      <c r="E77" s="196"/>
      <c r="G77" s="390" t="str">
        <f t="shared" si="8"/>
        <v/>
      </c>
      <c r="H77" s="391" t="str">
        <f t="shared" si="9"/>
        <v/>
      </c>
      <c r="I77" s="391" t="str">
        <f t="shared" si="10"/>
        <v/>
      </c>
      <c r="J77" s="391" t="str">
        <f t="shared" si="11"/>
        <v/>
      </c>
      <c r="K77" s="391" t="str">
        <f t="shared" si="12"/>
        <v/>
      </c>
      <c r="L77" s="391" t="str">
        <f t="shared" si="13"/>
        <v/>
      </c>
      <c r="M77" s="392" t="str">
        <f t="shared" si="14"/>
        <v/>
      </c>
      <c r="N77" s="192"/>
      <c r="O77" s="197"/>
      <c r="P77" s="164">
        <f t="shared" ca="1" si="15"/>
        <v>0</v>
      </c>
    </row>
    <row r="78" spans="1:16" ht="15">
      <c r="A78" s="156"/>
      <c r="B78" s="234"/>
      <c r="C78" s="191"/>
      <c r="D78" s="194"/>
      <c r="E78" s="196"/>
      <c r="G78" s="390" t="str">
        <f t="shared" si="8"/>
        <v/>
      </c>
      <c r="H78" s="391" t="str">
        <f t="shared" si="9"/>
        <v/>
      </c>
      <c r="I78" s="391" t="str">
        <f t="shared" si="10"/>
        <v/>
      </c>
      <c r="J78" s="391" t="str">
        <f t="shared" si="11"/>
        <v/>
      </c>
      <c r="K78" s="391" t="str">
        <f t="shared" si="12"/>
        <v/>
      </c>
      <c r="L78" s="391" t="str">
        <f t="shared" si="13"/>
        <v/>
      </c>
      <c r="M78" s="392" t="str">
        <f t="shared" si="14"/>
        <v/>
      </c>
      <c r="N78" s="192"/>
      <c r="O78" s="197"/>
      <c r="P78" s="164">
        <f t="shared" ca="1" si="15"/>
        <v>0</v>
      </c>
    </row>
    <row r="79" spans="1:16" ht="15">
      <c r="A79" s="156"/>
      <c r="B79" s="234"/>
      <c r="C79" s="191"/>
      <c r="D79" s="194"/>
      <c r="E79" s="196"/>
      <c r="G79" s="390" t="str">
        <f t="shared" si="8"/>
        <v/>
      </c>
      <c r="H79" s="391" t="str">
        <f t="shared" si="9"/>
        <v/>
      </c>
      <c r="I79" s="391" t="str">
        <f t="shared" si="10"/>
        <v/>
      </c>
      <c r="J79" s="391" t="str">
        <f t="shared" si="11"/>
        <v/>
      </c>
      <c r="K79" s="391" t="str">
        <f t="shared" si="12"/>
        <v/>
      </c>
      <c r="L79" s="391" t="str">
        <f t="shared" si="13"/>
        <v/>
      </c>
      <c r="M79" s="392" t="str">
        <f t="shared" si="14"/>
        <v/>
      </c>
      <c r="N79" s="192"/>
      <c r="O79" s="197"/>
      <c r="P79" s="164">
        <f t="shared" ca="1" si="15"/>
        <v>0</v>
      </c>
    </row>
    <row r="80" spans="1:16" ht="15">
      <c r="A80" s="156"/>
      <c r="B80" s="234"/>
      <c r="C80" s="191"/>
      <c r="D80" s="194"/>
      <c r="E80" s="196"/>
      <c r="G80" s="390" t="str">
        <f t="shared" si="8"/>
        <v/>
      </c>
      <c r="H80" s="391" t="str">
        <f t="shared" si="9"/>
        <v/>
      </c>
      <c r="I80" s="391" t="str">
        <f t="shared" si="10"/>
        <v/>
      </c>
      <c r="J80" s="391" t="str">
        <f t="shared" si="11"/>
        <v/>
      </c>
      <c r="K80" s="391" t="str">
        <f t="shared" si="12"/>
        <v/>
      </c>
      <c r="L80" s="391" t="str">
        <f t="shared" si="13"/>
        <v/>
      </c>
      <c r="M80" s="392" t="str">
        <f t="shared" si="14"/>
        <v/>
      </c>
      <c r="N80" s="192"/>
      <c r="O80" s="197"/>
      <c r="P80" s="164">
        <f t="shared" ca="1" si="15"/>
        <v>0</v>
      </c>
    </row>
    <row r="81" spans="1:16" ht="15">
      <c r="A81" s="156"/>
      <c r="B81" s="234"/>
      <c r="C81" s="191"/>
      <c r="D81" s="194"/>
      <c r="E81" s="196"/>
      <c r="G81" s="390" t="str">
        <f t="shared" si="8"/>
        <v/>
      </c>
      <c r="H81" s="391" t="str">
        <f t="shared" si="9"/>
        <v/>
      </c>
      <c r="I81" s="391" t="str">
        <f t="shared" si="10"/>
        <v/>
      </c>
      <c r="J81" s="391" t="str">
        <f t="shared" si="11"/>
        <v/>
      </c>
      <c r="K81" s="391" t="str">
        <f t="shared" si="12"/>
        <v/>
      </c>
      <c r="L81" s="391" t="str">
        <f t="shared" si="13"/>
        <v/>
      </c>
      <c r="M81" s="392" t="str">
        <f t="shared" si="14"/>
        <v/>
      </c>
      <c r="N81" s="192"/>
      <c r="O81" s="197"/>
      <c r="P81" s="164">
        <f t="shared" ca="1" si="15"/>
        <v>0</v>
      </c>
    </row>
    <row r="82" spans="1:16" ht="15">
      <c r="A82" s="156"/>
      <c r="B82" s="234"/>
      <c r="C82" s="191"/>
      <c r="D82" s="194"/>
      <c r="E82" s="196"/>
      <c r="G82" s="390" t="str">
        <f t="shared" si="8"/>
        <v/>
      </c>
      <c r="H82" s="391" t="str">
        <f t="shared" si="9"/>
        <v/>
      </c>
      <c r="I82" s="391" t="str">
        <f t="shared" si="10"/>
        <v/>
      </c>
      <c r="J82" s="391" t="str">
        <f t="shared" si="11"/>
        <v/>
      </c>
      <c r="K82" s="391" t="str">
        <f t="shared" si="12"/>
        <v/>
      </c>
      <c r="L82" s="391" t="str">
        <f t="shared" si="13"/>
        <v/>
      </c>
      <c r="M82" s="392" t="str">
        <f t="shared" si="14"/>
        <v/>
      </c>
      <c r="N82" s="192"/>
      <c r="O82" s="197"/>
      <c r="P82" s="164">
        <f t="shared" ca="1" si="15"/>
        <v>0</v>
      </c>
    </row>
    <row r="83" spans="1:16" ht="15">
      <c r="A83" s="156"/>
      <c r="B83" s="234"/>
      <c r="C83" s="191"/>
      <c r="D83" s="194"/>
      <c r="E83" s="196"/>
      <c r="G83" s="390" t="str">
        <f t="shared" si="8"/>
        <v/>
      </c>
      <c r="H83" s="391" t="str">
        <f t="shared" si="9"/>
        <v/>
      </c>
      <c r="I83" s="391" t="str">
        <f t="shared" si="10"/>
        <v/>
      </c>
      <c r="J83" s="391" t="str">
        <f t="shared" si="11"/>
        <v/>
      </c>
      <c r="K83" s="391" t="str">
        <f t="shared" si="12"/>
        <v/>
      </c>
      <c r="L83" s="391" t="str">
        <f t="shared" si="13"/>
        <v/>
      </c>
      <c r="M83" s="392" t="str">
        <f t="shared" si="14"/>
        <v/>
      </c>
      <c r="N83" s="192"/>
      <c r="O83" s="197"/>
      <c r="P83" s="164">
        <f t="shared" ca="1" si="15"/>
        <v>0</v>
      </c>
    </row>
    <row r="84" spans="1:16" ht="15">
      <c r="A84" s="156"/>
      <c r="B84" s="234"/>
      <c r="C84" s="191"/>
      <c r="D84" s="194"/>
      <c r="E84" s="196"/>
      <c r="G84" s="390" t="str">
        <f t="shared" si="8"/>
        <v/>
      </c>
      <c r="H84" s="391" t="str">
        <f t="shared" si="9"/>
        <v/>
      </c>
      <c r="I84" s="391" t="str">
        <f t="shared" si="10"/>
        <v/>
      </c>
      <c r="J84" s="391" t="str">
        <f t="shared" si="11"/>
        <v/>
      </c>
      <c r="K84" s="391" t="str">
        <f t="shared" si="12"/>
        <v/>
      </c>
      <c r="L84" s="391" t="str">
        <f t="shared" si="13"/>
        <v/>
      </c>
      <c r="M84" s="392" t="str">
        <f t="shared" si="14"/>
        <v/>
      </c>
      <c r="N84" s="192"/>
      <c r="O84" s="197"/>
      <c r="P84" s="164">
        <f t="shared" ca="1" si="15"/>
        <v>0</v>
      </c>
    </row>
    <row r="85" spans="1:16" ht="15">
      <c r="A85" s="156"/>
      <c r="B85" s="234"/>
      <c r="C85" s="191"/>
      <c r="D85" s="194"/>
      <c r="E85" s="196"/>
      <c r="G85" s="390" t="str">
        <f t="shared" si="8"/>
        <v/>
      </c>
      <c r="H85" s="391" t="str">
        <f t="shared" si="9"/>
        <v/>
      </c>
      <c r="I85" s="391" t="str">
        <f t="shared" si="10"/>
        <v/>
      </c>
      <c r="J85" s="391" t="str">
        <f t="shared" si="11"/>
        <v/>
      </c>
      <c r="K85" s="391" t="str">
        <f t="shared" si="12"/>
        <v/>
      </c>
      <c r="L85" s="391" t="str">
        <f t="shared" si="13"/>
        <v/>
      </c>
      <c r="M85" s="392" t="str">
        <f t="shared" si="14"/>
        <v/>
      </c>
      <c r="N85" s="192"/>
      <c r="O85" s="197"/>
      <c r="P85" s="164">
        <f t="shared" ca="1" si="15"/>
        <v>0</v>
      </c>
    </row>
    <row r="86" spans="1:16" ht="15">
      <c r="A86" s="156"/>
      <c r="B86" s="234"/>
      <c r="C86" s="191"/>
      <c r="D86" s="194"/>
      <c r="E86" s="196"/>
      <c r="G86" s="390" t="str">
        <f t="shared" si="8"/>
        <v/>
      </c>
      <c r="H86" s="391" t="str">
        <f t="shared" si="9"/>
        <v/>
      </c>
      <c r="I86" s="391" t="str">
        <f t="shared" si="10"/>
        <v/>
      </c>
      <c r="J86" s="391" t="str">
        <f t="shared" si="11"/>
        <v/>
      </c>
      <c r="K86" s="391" t="str">
        <f t="shared" si="12"/>
        <v/>
      </c>
      <c r="L86" s="391" t="str">
        <f t="shared" si="13"/>
        <v/>
      </c>
      <c r="M86" s="392" t="str">
        <f t="shared" si="14"/>
        <v/>
      </c>
      <c r="N86" s="192"/>
      <c r="O86" s="197"/>
      <c r="P86" s="164">
        <f t="shared" ca="1" si="15"/>
        <v>0</v>
      </c>
    </row>
    <row r="87" spans="1:16" ht="15">
      <c r="A87" s="156"/>
      <c r="B87" s="234"/>
      <c r="C87" s="191"/>
      <c r="D87" s="194"/>
      <c r="E87" s="196"/>
      <c r="G87" s="390" t="str">
        <f t="shared" si="8"/>
        <v/>
      </c>
      <c r="H87" s="391" t="str">
        <f t="shared" si="9"/>
        <v/>
      </c>
      <c r="I87" s="391" t="str">
        <f t="shared" si="10"/>
        <v/>
      </c>
      <c r="J87" s="391" t="str">
        <f t="shared" si="11"/>
        <v/>
      </c>
      <c r="K87" s="391" t="str">
        <f t="shared" si="12"/>
        <v/>
      </c>
      <c r="L87" s="391" t="str">
        <f t="shared" si="13"/>
        <v/>
      </c>
      <c r="M87" s="392" t="str">
        <f t="shared" si="14"/>
        <v/>
      </c>
      <c r="N87" s="192"/>
      <c r="O87" s="197"/>
      <c r="P87" s="164">
        <f t="shared" ca="1" si="15"/>
        <v>0</v>
      </c>
    </row>
    <row r="88" spans="1:16" ht="15">
      <c r="A88" s="156"/>
      <c r="B88" s="234"/>
      <c r="C88" s="191"/>
      <c r="D88" s="194"/>
      <c r="E88" s="196"/>
      <c r="G88" s="390" t="str">
        <f t="shared" si="8"/>
        <v/>
      </c>
      <c r="H88" s="391" t="str">
        <f t="shared" si="9"/>
        <v/>
      </c>
      <c r="I88" s="391" t="str">
        <f t="shared" si="10"/>
        <v/>
      </c>
      <c r="J88" s="391" t="str">
        <f t="shared" si="11"/>
        <v/>
      </c>
      <c r="K88" s="391" t="str">
        <f t="shared" si="12"/>
        <v/>
      </c>
      <c r="L88" s="391" t="str">
        <f t="shared" si="13"/>
        <v/>
      </c>
      <c r="M88" s="392" t="str">
        <f t="shared" si="14"/>
        <v/>
      </c>
      <c r="N88" s="192"/>
      <c r="O88" s="197"/>
      <c r="P88" s="164">
        <f t="shared" ca="1" si="15"/>
        <v>0</v>
      </c>
    </row>
    <row r="89" spans="1:16" ht="15">
      <c r="A89" s="156"/>
      <c r="B89" s="234"/>
      <c r="C89" s="191"/>
      <c r="D89" s="194"/>
      <c r="E89" s="196"/>
      <c r="G89" s="390" t="str">
        <f t="shared" si="8"/>
        <v/>
      </c>
      <c r="H89" s="391" t="str">
        <f t="shared" si="9"/>
        <v/>
      </c>
      <c r="I89" s="391" t="str">
        <f t="shared" si="10"/>
        <v/>
      </c>
      <c r="J89" s="391" t="str">
        <f t="shared" si="11"/>
        <v/>
      </c>
      <c r="K89" s="391" t="str">
        <f t="shared" si="12"/>
        <v/>
      </c>
      <c r="L89" s="391" t="str">
        <f t="shared" si="13"/>
        <v/>
      </c>
      <c r="M89" s="392" t="str">
        <f t="shared" si="14"/>
        <v/>
      </c>
      <c r="N89" s="192"/>
      <c r="O89" s="197"/>
      <c r="P89" s="164">
        <f t="shared" ca="1" si="15"/>
        <v>0</v>
      </c>
    </row>
    <row r="90" spans="1:16" ht="15">
      <c r="A90" s="156"/>
      <c r="B90" s="234"/>
      <c r="C90" s="191"/>
      <c r="D90" s="194"/>
      <c r="E90" s="196"/>
      <c r="G90" s="390" t="str">
        <f t="shared" si="8"/>
        <v/>
      </c>
      <c r="H90" s="391" t="str">
        <f t="shared" si="9"/>
        <v/>
      </c>
      <c r="I90" s="391" t="str">
        <f t="shared" si="10"/>
        <v/>
      </c>
      <c r="J90" s="391" t="str">
        <f t="shared" si="11"/>
        <v/>
      </c>
      <c r="K90" s="391" t="str">
        <f t="shared" si="12"/>
        <v/>
      </c>
      <c r="L90" s="391" t="str">
        <f t="shared" si="13"/>
        <v/>
      </c>
      <c r="M90" s="392" t="str">
        <f t="shared" si="14"/>
        <v/>
      </c>
      <c r="N90" s="192"/>
      <c r="O90" s="197"/>
      <c r="P90" s="164">
        <f t="shared" ca="1" si="15"/>
        <v>0</v>
      </c>
    </row>
    <row r="91" spans="1:16" ht="15">
      <c r="A91" s="156"/>
      <c r="B91" s="234"/>
      <c r="C91" s="191"/>
      <c r="D91" s="194"/>
      <c r="E91" s="196"/>
      <c r="G91" s="390" t="str">
        <f t="shared" si="8"/>
        <v/>
      </c>
      <c r="H91" s="391" t="str">
        <f t="shared" si="9"/>
        <v/>
      </c>
      <c r="I91" s="391" t="str">
        <f t="shared" si="10"/>
        <v/>
      </c>
      <c r="J91" s="391" t="str">
        <f t="shared" si="11"/>
        <v/>
      </c>
      <c r="K91" s="391" t="str">
        <f t="shared" si="12"/>
        <v/>
      </c>
      <c r="L91" s="391" t="str">
        <f t="shared" si="13"/>
        <v/>
      </c>
      <c r="M91" s="392" t="str">
        <f t="shared" si="14"/>
        <v/>
      </c>
      <c r="N91" s="192"/>
      <c r="O91" s="197"/>
      <c r="P91" s="164">
        <f t="shared" ca="1" si="15"/>
        <v>0</v>
      </c>
    </row>
    <row r="92" spans="1:16" ht="15">
      <c r="A92" s="156"/>
      <c r="B92" s="234"/>
      <c r="C92" s="191"/>
      <c r="D92" s="194"/>
      <c r="E92" s="196"/>
      <c r="G92" s="390" t="str">
        <f t="shared" si="8"/>
        <v/>
      </c>
      <c r="H92" s="391" t="str">
        <f t="shared" si="9"/>
        <v/>
      </c>
      <c r="I92" s="391" t="str">
        <f t="shared" si="10"/>
        <v/>
      </c>
      <c r="J92" s="391" t="str">
        <f t="shared" si="11"/>
        <v/>
      </c>
      <c r="K92" s="391" t="str">
        <f t="shared" si="12"/>
        <v/>
      </c>
      <c r="L92" s="391" t="str">
        <f t="shared" si="13"/>
        <v/>
      </c>
      <c r="M92" s="392" t="str">
        <f t="shared" si="14"/>
        <v/>
      </c>
      <c r="N92" s="192"/>
      <c r="O92" s="197"/>
      <c r="P92" s="164">
        <f t="shared" ca="1" si="15"/>
        <v>0</v>
      </c>
    </row>
    <row r="93" spans="1:16" ht="15">
      <c r="A93" s="156"/>
      <c r="B93" s="234"/>
      <c r="C93" s="191"/>
      <c r="D93" s="194"/>
      <c r="E93" s="196"/>
      <c r="G93" s="390" t="str">
        <f t="shared" si="8"/>
        <v/>
      </c>
      <c r="H93" s="391" t="str">
        <f t="shared" si="9"/>
        <v/>
      </c>
      <c r="I93" s="391" t="str">
        <f t="shared" si="10"/>
        <v/>
      </c>
      <c r="J93" s="391" t="str">
        <f t="shared" si="11"/>
        <v/>
      </c>
      <c r="K93" s="391" t="str">
        <f t="shared" si="12"/>
        <v/>
      </c>
      <c r="L93" s="391" t="str">
        <f t="shared" si="13"/>
        <v/>
      </c>
      <c r="M93" s="392" t="str">
        <f t="shared" si="14"/>
        <v/>
      </c>
      <c r="N93" s="192"/>
      <c r="O93" s="197"/>
      <c r="P93" s="164">
        <f t="shared" ca="1" si="15"/>
        <v>0</v>
      </c>
    </row>
    <row r="94" spans="1:16" ht="15">
      <c r="A94" s="156"/>
      <c r="B94" s="234"/>
      <c r="C94" s="191"/>
      <c r="D94" s="194"/>
      <c r="E94" s="196"/>
      <c r="G94" s="390" t="str">
        <f t="shared" si="8"/>
        <v/>
      </c>
      <c r="H94" s="391" t="str">
        <f t="shared" si="9"/>
        <v/>
      </c>
      <c r="I94" s="391" t="str">
        <f t="shared" si="10"/>
        <v/>
      </c>
      <c r="J94" s="391" t="str">
        <f t="shared" si="11"/>
        <v/>
      </c>
      <c r="K94" s="391" t="str">
        <f t="shared" si="12"/>
        <v/>
      </c>
      <c r="L94" s="391" t="str">
        <f t="shared" si="13"/>
        <v/>
      </c>
      <c r="M94" s="392" t="str">
        <f t="shared" si="14"/>
        <v/>
      </c>
      <c r="N94" s="192"/>
      <c r="O94" s="197"/>
      <c r="P94" s="164">
        <f t="shared" ca="1" si="15"/>
        <v>0</v>
      </c>
    </row>
    <row r="95" spans="1:16" ht="15">
      <c r="A95" s="156"/>
      <c r="B95" s="234"/>
      <c r="C95" s="191"/>
      <c r="D95" s="194"/>
      <c r="E95" s="196"/>
      <c r="G95" s="390" t="str">
        <f t="shared" si="8"/>
        <v/>
      </c>
      <c r="H95" s="391" t="str">
        <f t="shared" si="9"/>
        <v/>
      </c>
      <c r="I95" s="391" t="str">
        <f t="shared" si="10"/>
        <v/>
      </c>
      <c r="J95" s="391" t="str">
        <f t="shared" si="11"/>
        <v/>
      </c>
      <c r="K95" s="391" t="str">
        <f t="shared" si="12"/>
        <v/>
      </c>
      <c r="L95" s="391" t="str">
        <f t="shared" si="13"/>
        <v/>
      </c>
      <c r="M95" s="392" t="str">
        <f t="shared" si="14"/>
        <v/>
      </c>
      <c r="N95" s="192"/>
      <c r="O95" s="197"/>
      <c r="P95" s="164">
        <f t="shared" ca="1" si="15"/>
        <v>0</v>
      </c>
    </row>
    <row r="96" spans="1:16" ht="15">
      <c r="A96" s="156"/>
      <c r="B96" s="234"/>
      <c r="C96" s="191"/>
      <c r="D96" s="194"/>
      <c r="E96" s="196"/>
      <c r="G96" s="390" t="str">
        <f t="shared" si="8"/>
        <v/>
      </c>
      <c r="H96" s="391" t="str">
        <f t="shared" si="9"/>
        <v/>
      </c>
      <c r="I96" s="391" t="str">
        <f t="shared" si="10"/>
        <v/>
      </c>
      <c r="J96" s="391" t="str">
        <f t="shared" si="11"/>
        <v/>
      </c>
      <c r="K96" s="391" t="str">
        <f t="shared" si="12"/>
        <v/>
      </c>
      <c r="L96" s="391" t="str">
        <f t="shared" si="13"/>
        <v/>
      </c>
      <c r="M96" s="392" t="str">
        <f t="shared" si="14"/>
        <v/>
      </c>
      <c r="N96" s="192"/>
      <c r="O96" s="197"/>
      <c r="P96" s="164">
        <f t="shared" ca="1" si="15"/>
        <v>0</v>
      </c>
    </row>
    <row r="97" spans="1:16" ht="15">
      <c r="A97" s="156"/>
      <c r="B97" s="234"/>
      <c r="C97" s="191"/>
      <c r="D97" s="194"/>
      <c r="E97" s="196"/>
      <c r="G97" s="390" t="str">
        <f t="shared" si="8"/>
        <v/>
      </c>
      <c r="H97" s="391" t="str">
        <f t="shared" si="9"/>
        <v/>
      </c>
      <c r="I97" s="391" t="str">
        <f t="shared" si="10"/>
        <v/>
      </c>
      <c r="J97" s="391" t="str">
        <f t="shared" si="11"/>
        <v/>
      </c>
      <c r="K97" s="391" t="str">
        <f t="shared" si="12"/>
        <v/>
      </c>
      <c r="L97" s="391" t="str">
        <f t="shared" si="13"/>
        <v/>
      </c>
      <c r="M97" s="392" t="str">
        <f t="shared" si="14"/>
        <v/>
      </c>
      <c r="N97" s="192"/>
      <c r="O97" s="197"/>
      <c r="P97" s="164">
        <f t="shared" ca="1" si="15"/>
        <v>0</v>
      </c>
    </row>
    <row r="98" spans="1:16" ht="15">
      <c r="A98" s="156"/>
      <c r="B98" s="234"/>
      <c r="C98" s="191"/>
      <c r="D98" s="194"/>
      <c r="E98" s="196"/>
      <c r="G98" s="390" t="str">
        <f t="shared" si="8"/>
        <v/>
      </c>
      <c r="H98" s="391" t="str">
        <f t="shared" si="9"/>
        <v/>
      </c>
      <c r="I98" s="391" t="str">
        <f t="shared" si="10"/>
        <v/>
      </c>
      <c r="J98" s="391" t="str">
        <f t="shared" si="11"/>
        <v/>
      </c>
      <c r="K98" s="391" t="str">
        <f t="shared" si="12"/>
        <v/>
      </c>
      <c r="L98" s="391" t="str">
        <f t="shared" si="13"/>
        <v/>
      </c>
      <c r="M98" s="392" t="str">
        <f t="shared" si="14"/>
        <v/>
      </c>
      <c r="N98" s="192"/>
      <c r="O98" s="197"/>
      <c r="P98" s="164">
        <f t="shared" ca="1" si="15"/>
        <v>0</v>
      </c>
    </row>
    <row r="99" spans="1:16" ht="15">
      <c r="A99" s="156"/>
      <c r="B99" s="234"/>
      <c r="C99" s="191"/>
      <c r="D99" s="194"/>
      <c r="E99" s="196"/>
      <c r="G99" s="390" t="str">
        <f t="shared" si="8"/>
        <v/>
      </c>
      <c r="H99" s="391" t="str">
        <f t="shared" si="9"/>
        <v/>
      </c>
      <c r="I99" s="391" t="str">
        <f t="shared" si="10"/>
        <v/>
      </c>
      <c r="J99" s="391" t="str">
        <f t="shared" si="11"/>
        <v/>
      </c>
      <c r="K99" s="391" t="str">
        <f t="shared" si="12"/>
        <v/>
      </c>
      <c r="L99" s="391" t="str">
        <f t="shared" si="13"/>
        <v/>
      </c>
      <c r="M99" s="392" t="str">
        <f t="shared" si="14"/>
        <v/>
      </c>
      <c r="N99" s="192"/>
      <c r="O99" s="197"/>
      <c r="P99" s="164">
        <f t="shared" ca="1" si="15"/>
        <v>0</v>
      </c>
    </row>
    <row r="100" spans="1:16" ht="15">
      <c r="A100" s="156"/>
      <c r="B100" s="234"/>
      <c r="C100" s="191"/>
      <c r="D100" s="194"/>
      <c r="E100" s="196"/>
      <c r="G100" s="390" t="str">
        <f t="shared" si="8"/>
        <v/>
      </c>
      <c r="H100" s="391" t="str">
        <f t="shared" si="9"/>
        <v/>
      </c>
      <c r="I100" s="391" t="str">
        <f t="shared" si="10"/>
        <v/>
      </c>
      <c r="J100" s="391" t="str">
        <f t="shared" si="11"/>
        <v/>
      </c>
      <c r="K100" s="391" t="str">
        <f t="shared" si="12"/>
        <v/>
      </c>
      <c r="L100" s="391" t="str">
        <f t="shared" si="13"/>
        <v/>
      </c>
      <c r="M100" s="392" t="str">
        <f t="shared" si="14"/>
        <v/>
      </c>
      <c r="N100" s="192"/>
      <c r="O100" s="197"/>
      <c r="P100" s="164">
        <f t="shared" ca="1" si="15"/>
        <v>0</v>
      </c>
    </row>
    <row r="101" spans="1:16" ht="15">
      <c r="A101" s="156"/>
      <c r="B101" s="234"/>
      <c r="C101" s="191"/>
      <c r="D101" s="194"/>
      <c r="E101" s="196"/>
      <c r="G101" s="390" t="str">
        <f t="shared" si="8"/>
        <v/>
      </c>
      <c r="H101" s="391" t="str">
        <f t="shared" si="9"/>
        <v/>
      </c>
      <c r="I101" s="391" t="str">
        <f t="shared" si="10"/>
        <v/>
      </c>
      <c r="J101" s="391" t="str">
        <f t="shared" si="11"/>
        <v/>
      </c>
      <c r="K101" s="391" t="str">
        <f t="shared" si="12"/>
        <v/>
      </c>
      <c r="L101" s="391" t="str">
        <f t="shared" si="13"/>
        <v/>
      </c>
      <c r="M101" s="392" t="str">
        <f t="shared" si="14"/>
        <v/>
      </c>
      <c r="N101" s="192"/>
      <c r="O101" s="197"/>
      <c r="P101" s="164">
        <f t="shared" ca="1" si="15"/>
        <v>0</v>
      </c>
    </row>
    <row r="102" spans="1:16" ht="15">
      <c r="A102" s="156"/>
      <c r="B102" s="234"/>
      <c r="C102" s="191"/>
      <c r="D102" s="194"/>
      <c r="E102" s="196"/>
      <c r="G102" s="390" t="str">
        <f t="shared" si="8"/>
        <v/>
      </c>
      <c r="H102" s="391" t="str">
        <f t="shared" si="9"/>
        <v/>
      </c>
      <c r="I102" s="391" t="str">
        <f t="shared" si="10"/>
        <v/>
      </c>
      <c r="J102" s="391" t="str">
        <f t="shared" si="11"/>
        <v/>
      </c>
      <c r="K102" s="391" t="str">
        <f t="shared" si="12"/>
        <v/>
      </c>
      <c r="L102" s="391" t="str">
        <f t="shared" si="13"/>
        <v/>
      </c>
      <c r="M102" s="392" t="str">
        <f t="shared" si="14"/>
        <v/>
      </c>
      <c r="N102" s="192"/>
      <c r="O102" s="197"/>
      <c r="P102" s="164">
        <f t="shared" ca="1" si="15"/>
        <v>0</v>
      </c>
    </row>
    <row r="103" spans="1:16" ht="15">
      <c r="A103" s="156"/>
      <c r="B103" s="234"/>
      <c r="C103" s="191"/>
      <c r="D103" s="194"/>
      <c r="E103" s="196"/>
      <c r="G103" s="390" t="str">
        <f t="shared" si="8"/>
        <v/>
      </c>
      <c r="H103" s="391" t="str">
        <f t="shared" si="9"/>
        <v/>
      </c>
      <c r="I103" s="391" t="str">
        <f t="shared" si="10"/>
        <v/>
      </c>
      <c r="J103" s="391" t="str">
        <f t="shared" si="11"/>
        <v/>
      </c>
      <c r="K103" s="391" t="str">
        <f t="shared" si="12"/>
        <v/>
      </c>
      <c r="L103" s="391" t="str">
        <f t="shared" si="13"/>
        <v/>
      </c>
      <c r="M103" s="392" t="str">
        <f t="shared" si="14"/>
        <v/>
      </c>
      <c r="N103" s="192"/>
      <c r="O103" s="197"/>
      <c r="P103" s="164">
        <f t="shared" ca="1" si="15"/>
        <v>0</v>
      </c>
    </row>
    <row r="104" spans="1:16" ht="15">
      <c r="A104" s="156"/>
      <c r="B104" s="234"/>
      <c r="C104" s="191"/>
      <c r="D104" s="194"/>
      <c r="E104" s="196"/>
      <c r="G104" s="390" t="str">
        <f t="shared" si="8"/>
        <v/>
      </c>
      <c r="H104" s="391" t="str">
        <f t="shared" si="9"/>
        <v/>
      </c>
      <c r="I104" s="391" t="str">
        <f t="shared" si="10"/>
        <v/>
      </c>
      <c r="J104" s="391" t="str">
        <f t="shared" si="11"/>
        <v/>
      </c>
      <c r="K104" s="391" t="str">
        <f t="shared" si="12"/>
        <v/>
      </c>
      <c r="L104" s="391" t="str">
        <f t="shared" si="13"/>
        <v/>
      </c>
      <c r="M104" s="392" t="str">
        <f t="shared" si="14"/>
        <v/>
      </c>
      <c r="N104" s="192"/>
      <c r="O104" s="197"/>
      <c r="P104" s="164">
        <f t="shared" ca="1" si="15"/>
        <v>0</v>
      </c>
    </row>
    <row r="105" spans="1:16" ht="15">
      <c r="A105" s="156"/>
      <c r="B105" s="234"/>
      <c r="C105" s="191"/>
      <c r="D105" s="194"/>
      <c r="E105" s="196"/>
      <c r="G105" s="390" t="str">
        <f t="shared" si="8"/>
        <v/>
      </c>
      <c r="H105" s="391" t="str">
        <f t="shared" si="9"/>
        <v/>
      </c>
      <c r="I105" s="391" t="str">
        <f t="shared" si="10"/>
        <v/>
      </c>
      <c r="J105" s="391" t="str">
        <f t="shared" si="11"/>
        <v/>
      </c>
      <c r="K105" s="391" t="str">
        <f t="shared" si="12"/>
        <v/>
      </c>
      <c r="L105" s="391" t="str">
        <f t="shared" si="13"/>
        <v/>
      </c>
      <c r="M105" s="392" t="str">
        <f t="shared" si="14"/>
        <v/>
      </c>
      <c r="N105" s="192"/>
      <c r="O105" s="197"/>
      <c r="P105" s="164">
        <f t="shared" ca="1" si="15"/>
        <v>0</v>
      </c>
    </row>
    <row r="106" spans="1:16" ht="15">
      <c r="A106" s="156"/>
      <c r="B106" s="234"/>
      <c r="C106" s="191"/>
      <c r="D106" s="194"/>
      <c r="E106" s="196"/>
      <c r="G106" s="390" t="str">
        <f t="shared" si="8"/>
        <v/>
      </c>
      <c r="H106" s="391" t="str">
        <f t="shared" si="9"/>
        <v/>
      </c>
      <c r="I106" s="391" t="str">
        <f t="shared" si="10"/>
        <v/>
      </c>
      <c r="J106" s="391" t="str">
        <f t="shared" si="11"/>
        <v/>
      </c>
      <c r="K106" s="391" t="str">
        <f t="shared" si="12"/>
        <v/>
      </c>
      <c r="L106" s="391" t="str">
        <f t="shared" si="13"/>
        <v/>
      </c>
      <c r="M106" s="392" t="str">
        <f t="shared" si="14"/>
        <v/>
      </c>
      <c r="N106" s="192"/>
      <c r="O106" s="197"/>
      <c r="P106" s="164">
        <f t="shared" ca="1" si="15"/>
        <v>0</v>
      </c>
    </row>
    <row r="107" spans="1:16" ht="15">
      <c r="A107" s="156"/>
      <c r="B107" s="234"/>
      <c r="C107" s="191"/>
      <c r="D107" s="194"/>
      <c r="E107" s="196"/>
      <c r="G107" s="390" t="str">
        <f t="shared" si="8"/>
        <v/>
      </c>
      <c r="H107" s="391" t="str">
        <f t="shared" si="9"/>
        <v/>
      </c>
      <c r="I107" s="391" t="str">
        <f t="shared" si="10"/>
        <v/>
      </c>
      <c r="J107" s="391" t="str">
        <f t="shared" si="11"/>
        <v/>
      </c>
      <c r="K107" s="391" t="str">
        <f t="shared" si="12"/>
        <v/>
      </c>
      <c r="L107" s="391" t="str">
        <f t="shared" si="13"/>
        <v/>
      </c>
      <c r="M107" s="392" t="str">
        <f t="shared" si="14"/>
        <v/>
      </c>
      <c r="N107" s="192"/>
      <c r="O107" s="197"/>
      <c r="P107" s="164">
        <f t="shared" ca="1" si="15"/>
        <v>0</v>
      </c>
    </row>
    <row r="108" spans="1:16" ht="15">
      <c r="A108" s="156"/>
      <c r="B108" s="234"/>
      <c r="C108" s="191"/>
      <c r="D108" s="194"/>
      <c r="E108" s="196"/>
      <c r="G108" s="390" t="str">
        <f t="shared" si="8"/>
        <v/>
      </c>
      <c r="H108" s="391" t="str">
        <f t="shared" si="9"/>
        <v/>
      </c>
      <c r="I108" s="391" t="str">
        <f t="shared" si="10"/>
        <v/>
      </c>
      <c r="J108" s="391" t="str">
        <f t="shared" si="11"/>
        <v/>
      </c>
      <c r="K108" s="391" t="str">
        <f t="shared" si="12"/>
        <v/>
      </c>
      <c r="L108" s="391" t="str">
        <f t="shared" si="13"/>
        <v/>
      </c>
      <c r="M108" s="392" t="str">
        <f t="shared" si="14"/>
        <v/>
      </c>
      <c r="N108" s="192"/>
      <c r="O108" s="197"/>
      <c r="P108" s="164">
        <f t="shared" ca="1" si="15"/>
        <v>0</v>
      </c>
    </row>
    <row r="109" spans="1:16" ht="15">
      <c r="A109" s="156"/>
      <c r="B109" s="234"/>
      <c r="C109" s="191"/>
      <c r="D109" s="194"/>
      <c r="E109" s="196"/>
      <c r="G109" s="390" t="str">
        <f t="shared" si="8"/>
        <v/>
      </c>
      <c r="H109" s="391" t="str">
        <f t="shared" si="9"/>
        <v/>
      </c>
      <c r="I109" s="391" t="str">
        <f t="shared" si="10"/>
        <v/>
      </c>
      <c r="J109" s="391" t="str">
        <f t="shared" si="11"/>
        <v/>
      </c>
      <c r="K109" s="391" t="str">
        <f t="shared" si="12"/>
        <v/>
      </c>
      <c r="L109" s="391" t="str">
        <f t="shared" si="13"/>
        <v/>
      </c>
      <c r="M109" s="392" t="str">
        <f t="shared" si="14"/>
        <v/>
      </c>
      <c r="N109" s="192"/>
      <c r="O109" s="197"/>
      <c r="P109" s="164">
        <f t="shared" ca="1" si="15"/>
        <v>0</v>
      </c>
    </row>
    <row r="110" spans="1:16" ht="15">
      <c r="A110" s="156"/>
      <c r="B110" s="234"/>
      <c r="C110" s="191"/>
      <c r="D110" s="194"/>
      <c r="E110" s="196"/>
      <c r="G110" s="390" t="str">
        <f t="shared" si="8"/>
        <v/>
      </c>
      <c r="H110" s="391" t="str">
        <f t="shared" si="9"/>
        <v/>
      </c>
      <c r="I110" s="391" t="str">
        <f t="shared" si="10"/>
        <v/>
      </c>
      <c r="J110" s="391" t="str">
        <f t="shared" si="11"/>
        <v/>
      </c>
      <c r="K110" s="391" t="str">
        <f t="shared" si="12"/>
        <v/>
      </c>
      <c r="L110" s="391" t="str">
        <f t="shared" si="13"/>
        <v/>
      </c>
      <c r="M110" s="392" t="str">
        <f t="shared" si="14"/>
        <v/>
      </c>
      <c r="N110" s="192"/>
      <c r="O110" s="197"/>
      <c r="P110" s="164">
        <f t="shared" ca="1" si="15"/>
        <v>0</v>
      </c>
    </row>
    <row r="111" spans="1:16" ht="15">
      <c r="A111" s="156"/>
      <c r="B111" s="234"/>
      <c r="C111" s="191"/>
      <c r="D111" s="194"/>
      <c r="E111" s="196"/>
      <c r="G111" s="390" t="str">
        <f t="shared" si="8"/>
        <v/>
      </c>
      <c r="H111" s="391" t="str">
        <f t="shared" si="9"/>
        <v/>
      </c>
      <c r="I111" s="391" t="str">
        <f t="shared" si="10"/>
        <v/>
      </c>
      <c r="J111" s="391" t="str">
        <f t="shared" si="11"/>
        <v/>
      </c>
      <c r="K111" s="391" t="str">
        <f t="shared" si="12"/>
        <v/>
      </c>
      <c r="L111" s="391" t="str">
        <f t="shared" si="13"/>
        <v/>
      </c>
      <c r="M111" s="392" t="str">
        <f t="shared" si="14"/>
        <v/>
      </c>
      <c r="N111" s="192"/>
      <c r="O111" s="197"/>
      <c r="P111" s="164">
        <f t="shared" ca="1" si="15"/>
        <v>0</v>
      </c>
    </row>
    <row r="112" spans="1:16" ht="15">
      <c r="A112" s="156"/>
      <c r="B112" s="234"/>
      <c r="C112" s="191"/>
      <c r="D112" s="194"/>
      <c r="E112" s="196"/>
      <c r="G112" s="390" t="str">
        <f t="shared" si="8"/>
        <v/>
      </c>
      <c r="H112" s="391" t="str">
        <f t="shared" si="9"/>
        <v/>
      </c>
      <c r="I112" s="391" t="str">
        <f t="shared" si="10"/>
        <v/>
      </c>
      <c r="J112" s="391" t="str">
        <f t="shared" si="11"/>
        <v/>
      </c>
      <c r="K112" s="391" t="str">
        <f t="shared" si="12"/>
        <v/>
      </c>
      <c r="L112" s="391" t="str">
        <f t="shared" si="13"/>
        <v/>
      </c>
      <c r="M112" s="392" t="str">
        <f t="shared" si="14"/>
        <v/>
      </c>
      <c r="N112" s="192"/>
      <c r="O112" s="197"/>
      <c r="P112" s="164">
        <f t="shared" ca="1" si="15"/>
        <v>0</v>
      </c>
    </row>
    <row r="113" spans="1:16" ht="15">
      <c r="A113" s="156"/>
      <c r="B113" s="234"/>
      <c r="C113" s="191"/>
      <c r="D113" s="194"/>
      <c r="E113" s="196"/>
      <c r="G113" s="390" t="str">
        <f t="shared" si="8"/>
        <v/>
      </c>
      <c r="H113" s="391" t="str">
        <f t="shared" si="9"/>
        <v/>
      </c>
      <c r="I113" s="391" t="str">
        <f t="shared" si="10"/>
        <v/>
      </c>
      <c r="J113" s="391" t="str">
        <f t="shared" si="11"/>
        <v/>
      </c>
      <c r="K113" s="391" t="str">
        <f t="shared" si="12"/>
        <v/>
      </c>
      <c r="L113" s="391" t="str">
        <f t="shared" si="13"/>
        <v/>
      </c>
      <c r="M113" s="392" t="str">
        <f t="shared" si="14"/>
        <v/>
      </c>
      <c r="N113" s="192"/>
      <c r="O113" s="197"/>
      <c r="P113" s="164">
        <f t="shared" ca="1" si="15"/>
        <v>0</v>
      </c>
    </row>
    <row r="114" spans="1:16" ht="15">
      <c r="A114" s="156"/>
      <c r="B114" s="234"/>
      <c r="C114" s="191"/>
      <c r="D114" s="194"/>
      <c r="E114" s="196"/>
      <c r="G114" s="390" t="str">
        <f t="shared" si="8"/>
        <v/>
      </c>
      <c r="H114" s="391" t="str">
        <f t="shared" si="9"/>
        <v/>
      </c>
      <c r="I114" s="391" t="str">
        <f t="shared" si="10"/>
        <v/>
      </c>
      <c r="J114" s="391" t="str">
        <f t="shared" si="11"/>
        <v/>
      </c>
      <c r="K114" s="391" t="str">
        <f t="shared" si="12"/>
        <v/>
      </c>
      <c r="L114" s="391" t="str">
        <f t="shared" si="13"/>
        <v/>
      </c>
      <c r="M114" s="392" t="str">
        <f t="shared" si="14"/>
        <v/>
      </c>
      <c r="N114" s="192"/>
      <c r="O114" s="197"/>
      <c r="P114" s="164">
        <f t="shared" ca="1" si="15"/>
        <v>0</v>
      </c>
    </row>
    <row r="115" spans="1:16" ht="15">
      <c r="A115" s="156"/>
      <c r="B115" s="234"/>
      <c r="C115" s="191"/>
      <c r="D115" s="194"/>
      <c r="E115" s="196"/>
      <c r="G115" s="390" t="str">
        <f t="shared" si="8"/>
        <v/>
      </c>
      <c r="H115" s="391" t="str">
        <f t="shared" si="9"/>
        <v/>
      </c>
      <c r="I115" s="391" t="str">
        <f t="shared" si="10"/>
        <v/>
      </c>
      <c r="J115" s="391" t="str">
        <f t="shared" si="11"/>
        <v/>
      </c>
      <c r="K115" s="391" t="str">
        <f t="shared" si="12"/>
        <v/>
      </c>
      <c r="L115" s="391" t="str">
        <f t="shared" si="13"/>
        <v/>
      </c>
      <c r="M115" s="392" t="str">
        <f t="shared" si="14"/>
        <v/>
      </c>
      <c r="N115" s="192"/>
      <c r="O115" s="197"/>
      <c r="P115" s="164">
        <f t="shared" ca="1" si="15"/>
        <v>0</v>
      </c>
    </row>
    <row r="116" spans="1:16" ht="15">
      <c r="A116" s="156"/>
      <c r="B116" s="234"/>
      <c r="C116" s="191"/>
      <c r="D116" s="194"/>
      <c r="E116" s="196"/>
      <c r="G116" s="390" t="str">
        <f t="shared" si="8"/>
        <v/>
      </c>
      <c r="H116" s="391" t="str">
        <f t="shared" si="9"/>
        <v/>
      </c>
      <c r="I116" s="391" t="str">
        <f t="shared" si="10"/>
        <v/>
      </c>
      <c r="J116" s="391" t="str">
        <f t="shared" si="11"/>
        <v/>
      </c>
      <c r="K116" s="391" t="str">
        <f t="shared" si="12"/>
        <v/>
      </c>
      <c r="L116" s="391" t="str">
        <f t="shared" si="13"/>
        <v/>
      </c>
      <c r="M116" s="392" t="str">
        <f t="shared" si="14"/>
        <v/>
      </c>
      <c r="N116" s="192"/>
      <c r="O116" s="197"/>
      <c r="P116" s="164">
        <f t="shared" ca="1" si="15"/>
        <v>0</v>
      </c>
    </row>
    <row r="117" spans="1:16" ht="15">
      <c r="A117" s="156"/>
      <c r="B117" s="234"/>
      <c r="C117" s="191"/>
      <c r="D117" s="194"/>
      <c r="E117" s="196"/>
      <c r="G117" s="390" t="str">
        <f t="shared" si="8"/>
        <v/>
      </c>
      <c r="H117" s="391" t="str">
        <f t="shared" si="9"/>
        <v/>
      </c>
      <c r="I117" s="391" t="str">
        <f t="shared" si="10"/>
        <v/>
      </c>
      <c r="J117" s="391" t="str">
        <f t="shared" si="11"/>
        <v/>
      </c>
      <c r="K117" s="391" t="str">
        <f t="shared" si="12"/>
        <v/>
      </c>
      <c r="L117" s="391" t="str">
        <f t="shared" si="13"/>
        <v/>
      </c>
      <c r="M117" s="392" t="str">
        <f t="shared" si="14"/>
        <v/>
      </c>
      <c r="N117" s="192"/>
      <c r="O117" s="197"/>
      <c r="P117" s="164">
        <f t="shared" ca="1" si="15"/>
        <v>0</v>
      </c>
    </row>
    <row r="118" spans="1:16" ht="15">
      <c r="A118" s="156"/>
      <c r="B118" s="234"/>
      <c r="C118" s="191"/>
      <c r="D118" s="194"/>
      <c r="E118" s="196"/>
      <c r="G118" s="390" t="str">
        <f t="shared" si="8"/>
        <v/>
      </c>
      <c r="H118" s="391" t="str">
        <f t="shared" si="9"/>
        <v/>
      </c>
      <c r="I118" s="391" t="str">
        <f t="shared" si="10"/>
        <v/>
      </c>
      <c r="J118" s="391" t="str">
        <f t="shared" si="11"/>
        <v/>
      </c>
      <c r="K118" s="391" t="str">
        <f t="shared" si="12"/>
        <v/>
      </c>
      <c r="L118" s="391" t="str">
        <f t="shared" si="13"/>
        <v/>
      </c>
      <c r="M118" s="392" t="str">
        <f t="shared" si="14"/>
        <v/>
      </c>
      <c r="N118" s="192"/>
      <c r="O118" s="197"/>
      <c r="P118" s="164">
        <f t="shared" ca="1" si="15"/>
        <v>0</v>
      </c>
    </row>
    <row r="119" spans="1:16" ht="15">
      <c r="A119" s="156"/>
      <c r="B119" s="234"/>
      <c r="C119" s="191"/>
      <c r="D119" s="194"/>
      <c r="E119" s="196"/>
      <c r="G119" s="390" t="str">
        <f t="shared" si="8"/>
        <v/>
      </c>
      <c r="H119" s="391" t="str">
        <f t="shared" si="9"/>
        <v/>
      </c>
      <c r="I119" s="391" t="str">
        <f t="shared" si="10"/>
        <v/>
      </c>
      <c r="J119" s="391" t="str">
        <f t="shared" si="11"/>
        <v/>
      </c>
      <c r="K119" s="391" t="str">
        <f t="shared" si="12"/>
        <v/>
      </c>
      <c r="L119" s="391" t="str">
        <f t="shared" si="13"/>
        <v/>
      </c>
      <c r="M119" s="392" t="str">
        <f t="shared" si="14"/>
        <v/>
      </c>
      <c r="N119" s="192"/>
      <c r="O119" s="197"/>
      <c r="P119" s="164">
        <f t="shared" ca="1" si="15"/>
        <v>0</v>
      </c>
    </row>
    <row r="120" spans="1:16" ht="15">
      <c r="A120" s="156"/>
      <c r="B120" s="234"/>
      <c r="C120" s="191"/>
      <c r="D120" s="194"/>
      <c r="E120" s="196"/>
      <c r="G120" s="390" t="str">
        <f t="shared" si="8"/>
        <v/>
      </c>
      <c r="H120" s="391" t="str">
        <f t="shared" si="9"/>
        <v/>
      </c>
      <c r="I120" s="391" t="str">
        <f t="shared" si="10"/>
        <v/>
      </c>
      <c r="J120" s="391" t="str">
        <f t="shared" si="11"/>
        <v/>
      </c>
      <c r="K120" s="391" t="str">
        <f t="shared" si="12"/>
        <v/>
      </c>
      <c r="L120" s="391" t="str">
        <f t="shared" si="13"/>
        <v/>
      </c>
      <c r="M120" s="392" t="str">
        <f t="shared" si="14"/>
        <v/>
      </c>
      <c r="N120" s="192"/>
      <c r="O120" s="197"/>
      <c r="P120" s="164">
        <f t="shared" ca="1" si="15"/>
        <v>0</v>
      </c>
    </row>
    <row r="121" spans="1:16" ht="15">
      <c r="A121" s="156"/>
      <c r="B121" s="234"/>
      <c r="C121" s="191"/>
      <c r="D121" s="194"/>
      <c r="E121" s="196"/>
      <c r="G121" s="390" t="str">
        <f t="shared" si="8"/>
        <v/>
      </c>
      <c r="H121" s="391" t="str">
        <f t="shared" si="9"/>
        <v/>
      </c>
      <c r="I121" s="391" t="str">
        <f t="shared" si="10"/>
        <v/>
      </c>
      <c r="J121" s="391" t="str">
        <f t="shared" si="11"/>
        <v/>
      </c>
      <c r="K121" s="391" t="str">
        <f t="shared" si="12"/>
        <v/>
      </c>
      <c r="L121" s="391" t="str">
        <f t="shared" si="13"/>
        <v/>
      </c>
      <c r="M121" s="392" t="str">
        <f t="shared" si="14"/>
        <v/>
      </c>
      <c r="N121" s="192"/>
      <c r="O121" s="197"/>
      <c r="P121" s="164">
        <f t="shared" ca="1" si="15"/>
        <v>0</v>
      </c>
    </row>
    <row r="122" spans="1:16" ht="15">
      <c r="A122" s="156"/>
      <c r="B122" s="234"/>
      <c r="C122" s="191"/>
      <c r="D122" s="194"/>
      <c r="E122" s="196"/>
      <c r="G122" s="390" t="str">
        <f t="shared" si="8"/>
        <v/>
      </c>
      <c r="H122" s="391" t="str">
        <f t="shared" si="9"/>
        <v/>
      </c>
      <c r="I122" s="391" t="str">
        <f t="shared" si="10"/>
        <v/>
      </c>
      <c r="J122" s="391" t="str">
        <f t="shared" si="11"/>
        <v/>
      </c>
      <c r="K122" s="391" t="str">
        <f t="shared" si="12"/>
        <v/>
      </c>
      <c r="L122" s="391" t="str">
        <f t="shared" si="13"/>
        <v/>
      </c>
      <c r="M122" s="392" t="str">
        <f t="shared" si="14"/>
        <v/>
      </c>
      <c r="N122" s="192"/>
      <c r="O122" s="197"/>
      <c r="P122" s="164">
        <f t="shared" ca="1" si="15"/>
        <v>0</v>
      </c>
    </row>
    <row r="123" spans="1:16" ht="15">
      <c r="A123" s="156"/>
      <c r="B123" s="234"/>
      <c r="C123" s="191"/>
      <c r="D123" s="194"/>
      <c r="E123" s="196"/>
      <c r="G123" s="390" t="str">
        <f t="shared" si="8"/>
        <v/>
      </c>
      <c r="H123" s="391" t="str">
        <f t="shared" si="9"/>
        <v/>
      </c>
      <c r="I123" s="391" t="str">
        <f t="shared" si="10"/>
        <v/>
      </c>
      <c r="J123" s="391" t="str">
        <f t="shared" si="11"/>
        <v/>
      </c>
      <c r="K123" s="391" t="str">
        <f t="shared" si="12"/>
        <v/>
      </c>
      <c r="L123" s="391" t="str">
        <f t="shared" si="13"/>
        <v/>
      </c>
      <c r="M123" s="392" t="str">
        <f t="shared" si="14"/>
        <v/>
      </c>
      <c r="N123" s="192"/>
      <c r="O123" s="197"/>
      <c r="P123" s="164">
        <f t="shared" ca="1" si="15"/>
        <v>0</v>
      </c>
    </row>
    <row r="124" spans="1:16" ht="15">
      <c r="A124" s="156"/>
      <c r="B124" s="234"/>
      <c r="C124" s="191"/>
      <c r="D124" s="194"/>
      <c r="E124" s="196"/>
      <c r="G124" s="390" t="str">
        <f t="shared" si="8"/>
        <v/>
      </c>
      <c r="H124" s="391" t="str">
        <f t="shared" si="9"/>
        <v/>
      </c>
      <c r="I124" s="391" t="str">
        <f t="shared" si="10"/>
        <v/>
      </c>
      <c r="J124" s="391" t="str">
        <f t="shared" si="11"/>
        <v/>
      </c>
      <c r="K124" s="391" t="str">
        <f t="shared" si="12"/>
        <v/>
      </c>
      <c r="L124" s="391" t="str">
        <f t="shared" si="13"/>
        <v/>
      </c>
      <c r="M124" s="392" t="str">
        <f t="shared" si="14"/>
        <v/>
      </c>
      <c r="N124" s="192"/>
      <c r="O124" s="197"/>
      <c r="P124" s="164">
        <f t="shared" ca="1" si="15"/>
        <v>0</v>
      </c>
    </row>
    <row r="125" spans="1:16" ht="15">
      <c r="A125" s="156"/>
      <c r="B125" s="234"/>
      <c r="C125" s="191"/>
      <c r="D125" s="194"/>
      <c r="E125" s="196"/>
      <c r="G125" s="390" t="str">
        <f t="shared" si="8"/>
        <v/>
      </c>
      <c r="H125" s="391" t="str">
        <f t="shared" si="9"/>
        <v/>
      </c>
      <c r="I125" s="391" t="str">
        <f t="shared" si="10"/>
        <v/>
      </c>
      <c r="J125" s="391" t="str">
        <f t="shared" si="11"/>
        <v/>
      </c>
      <c r="K125" s="391" t="str">
        <f t="shared" si="12"/>
        <v/>
      </c>
      <c r="L125" s="391" t="str">
        <f t="shared" si="13"/>
        <v/>
      </c>
      <c r="M125" s="392" t="str">
        <f t="shared" si="14"/>
        <v/>
      </c>
      <c r="N125" s="192"/>
      <c r="O125" s="197"/>
      <c r="P125" s="164">
        <f t="shared" ca="1" si="15"/>
        <v>0</v>
      </c>
    </row>
    <row r="126" spans="1:16" ht="15">
      <c r="A126" s="156"/>
      <c r="B126" s="234"/>
      <c r="C126" s="191"/>
      <c r="D126" s="194"/>
      <c r="E126" s="196"/>
      <c r="G126" s="390" t="str">
        <f t="shared" si="8"/>
        <v/>
      </c>
      <c r="H126" s="391" t="str">
        <f t="shared" si="9"/>
        <v/>
      </c>
      <c r="I126" s="391" t="str">
        <f t="shared" si="10"/>
        <v/>
      </c>
      <c r="J126" s="391" t="str">
        <f t="shared" si="11"/>
        <v/>
      </c>
      <c r="K126" s="391" t="str">
        <f t="shared" si="12"/>
        <v/>
      </c>
      <c r="L126" s="391" t="str">
        <f t="shared" si="13"/>
        <v/>
      </c>
      <c r="M126" s="392" t="str">
        <f t="shared" si="14"/>
        <v/>
      </c>
      <c r="N126" s="192"/>
      <c r="O126" s="197"/>
      <c r="P126" s="164">
        <f t="shared" ca="1" si="15"/>
        <v>0</v>
      </c>
    </row>
    <row r="127" spans="1:16" ht="15">
      <c r="A127" s="156"/>
      <c r="B127" s="234"/>
      <c r="C127" s="191"/>
      <c r="D127" s="194"/>
      <c r="E127" s="196"/>
      <c r="G127" s="390" t="str">
        <f t="shared" si="8"/>
        <v/>
      </c>
      <c r="H127" s="391" t="str">
        <f t="shared" si="9"/>
        <v/>
      </c>
      <c r="I127" s="391" t="str">
        <f t="shared" si="10"/>
        <v/>
      </c>
      <c r="J127" s="391" t="str">
        <f t="shared" si="11"/>
        <v/>
      </c>
      <c r="K127" s="391" t="str">
        <f t="shared" si="12"/>
        <v/>
      </c>
      <c r="L127" s="391" t="str">
        <f t="shared" si="13"/>
        <v/>
      </c>
      <c r="M127" s="392" t="str">
        <f t="shared" si="14"/>
        <v/>
      </c>
      <c r="N127" s="192"/>
      <c r="O127" s="197"/>
      <c r="P127" s="164">
        <f t="shared" ca="1" si="15"/>
        <v>0</v>
      </c>
    </row>
    <row r="128" spans="1:16" ht="15">
      <c r="A128" s="156"/>
      <c r="B128" s="234"/>
      <c r="C128" s="191"/>
      <c r="D128" s="194"/>
      <c r="E128" s="196"/>
      <c r="G128" s="390" t="str">
        <f t="shared" si="8"/>
        <v/>
      </c>
      <c r="H128" s="391" t="str">
        <f t="shared" si="9"/>
        <v/>
      </c>
      <c r="I128" s="391" t="str">
        <f t="shared" si="10"/>
        <v/>
      </c>
      <c r="J128" s="391" t="str">
        <f t="shared" si="11"/>
        <v/>
      </c>
      <c r="K128" s="391" t="str">
        <f t="shared" si="12"/>
        <v/>
      </c>
      <c r="L128" s="391" t="str">
        <f t="shared" si="13"/>
        <v/>
      </c>
      <c r="M128" s="392" t="str">
        <f t="shared" si="14"/>
        <v/>
      </c>
      <c r="N128" s="192"/>
      <c r="O128" s="197"/>
      <c r="P128" s="164">
        <f t="shared" ca="1" si="15"/>
        <v>0</v>
      </c>
    </row>
    <row r="129" spans="1:16" ht="15">
      <c r="A129" s="156"/>
      <c r="B129" s="234"/>
      <c r="C129" s="191"/>
      <c r="D129" s="194"/>
      <c r="E129" s="196"/>
      <c r="G129" s="390" t="str">
        <f t="shared" si="8"/>
        <v/>
      </c>
      <c r="H129" s="391" t="str">
        <f t="shared" si="9"/>
        <v/>
      </c>
      <c r="I129" s="391" t="str">
        <f t="shared" si="10"/>
        <v/>
      </c>
      <c r="J129" s="391" t="str">
        <f t="shared" si="11"/>
        <v/>
      </c>
      <c r="K129" s="391" t="str">
        <f t="shared" si="12"/>
        <v/>
      </c>
      <c r="L129" s="391" t="str">
        <f t="shared" si="13"/>
        <v/>
      </c>
      <c r="M129" s="392" t="str">
        <f t="shared" si="14"/>
        <v/>
      </c>
      <c r="N129" s="192"/>
      <c r="O129" s="197"/>
      <c r="P129" s="164">
        <f t="shared" ca="1" si="15"/>
        <v>0</v>
      </c>
    </row>
    <row r="130" spans="1:16" ht="15">
      <c r="A130" s="156"/>
      <c r="B130" s="234"/>
      <c r="C130" s="191"/>
      <c r="D130" s="194"/>
      <c r="E130" s="196"/>
      <c r="G130" s="390" t="str">
        <f t="shared" si="8"/>
        <v/>
      </c>
      <c r="H130" s="391" t="str">
        <f t="shared" si="9"/>
        <v/>
      </c>
      <c r="I130" s="391" t="str">
        <f t="shared" si="10"/>
        <v/>
      </c>
      <c r="J130" s="391" t="str">
        <f t="shared" si="11"/>
        <v/>
      </c>
      <c r="K130" s="391" t="str">
        <f t="shared" si="12"/>
        <v/>
      </c>
      <c r="L130" s="391" t="str">
        <f t="shared" si="13"/>
        <v/>
      </c>
      <c r="M130" s="392" t="str">
        <f t="shared" si="14"/>
        <v/>
      </c>
      <c r="N130" s="192"/>
      <c r="O130" s="197"/>
      <c r="P130" s="164">
        <f t="shared" ca="1" si="15"/>
        <v>0</v>
      </c>
    </row>
    <row r="131" spans="1:16" ht="15">
      <c r="A131" s="156"/>
      <c r="B131" s="234"/>
      <c r="C131" s="191"/>
      <c r="D131" s="194"/>
      <c r="E131" s="196"/>
      <c r="G131" s="390" t="str">
        <f t="shared" si="8"/>
        <v/>
      </c>
      <c r="H131" s="391" t="str">
        <f t="shared" si="9"/>
        <v/>
      </c>
      <c r="I131" s="391" t="str">
        <f t="shared" si="10"/>
        <v/>
      </c>
      <c r="J131" s="391" t="str">
        <f t="shared" si="11"/>
        <v/>
      </c>
      <c r="K131" s="391" t="str">
        <f t="shared" si="12"/>
        <v/>
      </c>
      <c r="L131" s="391" t="str">
        <f t="shared" si="13"/>
        <v/>
      </c>
      <c r="M131" s="392" t="str">
        <f t="shared" si="14"/>
        <v/>
      </c>
      <c r="N131" s="192"/>
      <c r="O131" s="197"/>
      <c r="P131" s="164">
        <f t="shared" ca="1" si="15"/>
        <v>0</v>
      </c>
    </row>
    <row r="132" spans="1:16" ht="15">
      <c r="A132" s="156"/>
      <c r="B132" s="234"/>
      <c r="C132" s="191"/>
      <c r="D132" s="194"/>
      <c r="E132" s="196"/>
      <c r="G132" s="390" t="str">
        <f t="shared" si="8"/>
        <v/>
      </c>
      <c r="H132" s="391" t="str">
        <f t="shared" si="9"/>
        <v/>
      </c>
      <c r="I132" s="391" t="str">
        <f t="shared" si="10"/>
        <v/>
      </c>
      <c r="J132" s="391" t="str">
        <f t="shared" si="11"/>
        <v/>
      </c>
      <c r="K132" s="391" t="str">
        <f t="shared" si="12"/>
        <v/>
      </c>
      <c r="L132" s="391" t="str">
        <f t="shared" si="13"/>
        <v/>
      </c>
      <c r="M132" s="392" t="str">
        <f t="shared" si="14"/>
        <v/>
      </c>
      <c r="N132" s="192"/>
      <c r="O132" s="197"/>
      <c r="P132" s="164">
        <f t="shared" ca="1" si="15"/>
        <v>0</v>
      </c>
    </row>
    <row r="133" spans="1:16" ht="15">
      <c r="A133" s="156"/>
      <c r="B133" s="234"/>
      <c r="C133" s="191"/>
      <c r="D133" s="194"/>
      <c r="E133" s="196"/>
      <c r="G133" s="390" t="str">
        <f t="shared" si="8"/>
        <v/>
      </c>
      <c r="H133" s="391" t="str">
        <f t="shared" si="9"/>
        <v/>
      </c>
      <c r="I133" s="391" t="str">
        <f t="shared" si="10"/>
        <v/>
      </c>
      <c r="J133" s="391" t="str">
        <f t="shared" si="11"/>
        <v/>
      </c>
      <c r="K133" s="391" t="str">
        <f t="shared" si="12"/>
        <v/>
      </c>
      <c r="L133" s="391" t="str">
        <f t="shared" si="13"/>
        <v/>
      </c>
      <c r="M133" s="392" t="str">
        <f t="shared" si="14"/>
        <v/>
      </c>
      <c r="N133" s="192"/>
      <c r="O133" s="197"/>
      <c r="P133" s="164">
        <f t="shared" ca="1" si="15"/>
        <v>0</v>
      </c>
    </row>
    <row r="134" spans="1:16" ht="15">
      <c r="A134" s="156"/>
      <c r="B134" s="234"/>
      <c r="C134" s="191"/>
      <c r="D134" s="194"/>
      <c r="E134" s="196"/>
      <c r="G134" s="390" t="str">
        <f t="shared" si="8"/>
        <v/>
      </c>
      <c r="H134" s="391" t="str">
        <f t="shared" si="9"/>
        <v/>
      </c>
      <c r="I134" s="391" t="str">
        <f t="shared" si="10"/>
        <v/>
      </c>
      <c r="J134" s="391" t="str">
        <f t="shared" si="11"/>
        <v/>
      </c>
      <c r="K134" s="391" t="str">
        <f t="shared" si="12"/>
        <v/>
      </c>
      <c r="L134" s="391" t="str">
        <f t="shared" si="13"/>
        <v/>
      </c>
      <c r="M134" s="392" t="str">
        <f t="shared" si="14"/>
        <v/>
      </c>
      <c r="N134" s="192"/>
      <c r="O134" s="197"/>
      <c r="P134" s="164">
        <f t="shared" ca="1" si="15"/>
        <v>0</v>
      </c>
    </row>
    <row r="135" spans="1:16" ht="15">
      <c r="A135" s="156"/>
      <c r="B135" s="234"/>
      <c r="C135" s="191"/>
      <c r="D135" s="194"/>
      <c r="E135" s="196"/>
      <c r="G135" s="390" t="str">
        <f t="shared" si="8"/>
        <v/>
      </c>
      <c r="H135" s="391" t="str">
        <f t="shared" si="9"/>
        <v/>
      </c>
      <c r="I135" s="391" t="str">
        <f t="shared" si="10"/>
        <v/>
      </c>
      <c r="J135" s="391" t="str">
        <f t="shared" si="11"/>
        <v/>
      </c>
      <c r="K135" s="391" t="str">
        <f t="shared" si="12"/>
        <v/>
      </c>
      <c r="L135" s="391" t="str">
        <f t="shared" si="13"/>
        <v/>
      </c>
      <c r="M135" s="392" t="str">
        <f t="shared" si="14"/>
        <v/>
      </c>
      <c r="N135" s="192"/>
      <c r="O135" s="197"/>
      <c r="P135" s="164">
        <f t="shared" ca="1" si="15"/>
        <v>0</v>
      </c>
    </row>
    <row r="136" spans="1:16" ht="15">
      <c r="A136" s="156"/>
      <c r="B136" s="234"/>
      <c r="C136" s="191"/>
      <c r="D136" s="194"/>
      <c r="E136" s="196"/>
      <c r="G136" s="390" t="str">
        <f t="shared" si="8"/>
        <v/>
      </c>
      <c r="H136" s="391" t="str">
        <f t="shared" si="9"/>
        <v/>
      </c>
      <c r="I136" s="391" t="str">
        <f t="shared" si="10"/>
        <v/>
      </c>
      <c r="J136" s="391" t="str">
        <f t="shared" si="11"/>
        <v/>
      </c>
      <c r="K136" s="391" t="str">
        <f t="shared" si="12"/>
        <v/>
      </c>
      <c r="L136" s="391" t="str">
        <f t="shared" si="13"/>
        <v/>
      </c>
      <c r="M136" s="392" t="str">
        <f t="shared" si="14"/>
        <v/>
      </c>
      <c r="N136" s="192"/>
      <c r="O136" s="197"/>
      <c r="P136" s="164">
        <f t="shared" ca="1" si="15"/>
        <v>0</v>
      </c>
    </row>
    <row r="137" spans="1:16" ht="15">
      <c r="A137" s="156"/>
      <c r="B137" s="234"/>
      <c r="C137" s="191"/>
      <c r="D137" s="194"/>
      <c r="E137" s="196"/>
      <c r="G137" s="390" t="str">
        <f t="shared" si="8"/>
        <v/>
      </c>
      <c r="H137" s="391" t="str">
        <f t="shared" si="9"/>
        <v/>
      </c>
      <c r="I137" s="391" t="str">
        <f t="shared" si="10"/>
        <v/>
      </c>
      <c r="J137" s="391" t="str">
        <f t="shared" si="11"/>
        <v/>
      </c>
      <c r="K137" s="391" t="str">
        <f t="shared" si="12"/>
        <v/>
      </c>
      <c r="L137" s="391" t="str">
        <f t="shared" si="13"/>
        <v/>
      </c>
      <c r="M137" s="392" t="str">
        <f t="shared" si="14"/>
        <v/>
      </c>
      <c r="N137" s="192"/>
      <c r="O137" s="197"/>
      <c r="P137" s="164">
        <f t="shared" ca="1" si="15"/>
        <v>0</v>
      </c>
    </row>
    <row r="138" spans="1:16" ht="15">
      <c r="A138" s="156"/>
      <c r="B138" s="234"/>
      <c r="C138" s="191"/>
      <c r="D138" s="194"/>
      <c r="E138" s="196"/>
      <c r="G138" s="390" t="str">
        <f t="shared" ref="G138:G201" si="16">IF($E138="","",$E138+$G$9)</f>
        <v/>
      </c>
      <c r="H138" s="391" t="str">
        <f t="shared" ref="H138:H201" si="17">IF($E138="","",$E138+$H$9)</f>
        <v/>
      </c>
      <c r="I138" s="391" t="str">
        <f t="shared" ref="I138:I201" si="18">IF($E138="","",$E138+$I$9)</f>
        <v/>
      </c>
      <c r="J138" s="391" t="str">
        <f t="shared" ref="J138:J201" si="19">IF($E138="","",$E138+$J$9)</f>
        <v/>
      </c>
      <c r="K138" s="391" t="str">
        <f t="shared" ref="K138:K201" si="20">IF($E138="","",$E138+$K$9)</f>
        <v/>
      </c>
      <c r="L138" s="391" t="str">
        <f t="shared" ref="L138:L201" si="21">IF($E138="","",$E138+$L$9)</f>
        <v/>
      </c>
      <c r="M138" s="392" t="str">
        <f t="shared" ref="M138:M201" si="22">IF($E138="","",$E138+$M$9)</f>
        <v/>
      </c>
      <c r="N138" s="192"/>
      <c r="O138" s="197"/>
      <c r="P138" s="164">
        <f t="shared" ca="1" si="15"/>
        <v>0</v>
      </c>
    </row>
    <row r="139" spans="1:16" ht="15">
      <c r="A139" s="156"/>
      <c r="B139" s="234"/>
      <c r="C139" s="191"/>
      <c r="D139" s="194"/>
      <c r="E139" s="196"/>
      <c r="G139" s="390" t="str">
        <f t="shared" si="16"/>
        <v/>
      </c>
      <c r="H139" s="391" t="str">
        <f t="shared" si="17"/>
        <v/>
      </c>
      <c r="I139" s="391" t="str">
        <f t="shared" si="18"/>
        <v/>
      </c>
      <c r="J139" s="391" t="str">
        <f t="shared" si="19"/>
        <v/>
      </c>
      <c r="K139" s="391" t="str">
        <f t="shared" si="20"/>
        <v/>
      </c>
      <c r="L139" s="391" t="str">
        <f t="shared" si="21"/>
        <v/>
      </c>
      <c r="M139" s="392" t="str">
        <f t="shared" si="22"/>
        <v/>
      </c>
      <c r="N139" s="192"/>
      <c r="O139" s="197"/>
      <c r="P139" s="164">
        <f t="shared" ca="1" si="15"/>
        <v>0</v>
      </c>
    </row>
    <row r="140" spans="1:16" ht="15">
      <c r="A140" s="156"/>
      <c r="B140" s="234"/>
      <c r="C140" s="191"/>
      <c r="D140" s="194"/>
      <c r="E140" s="196"/>
      <c r="G140" s="390" t="str">
        <f t="shared" si="16"/>
        <v/>
      </c>
      <c r="H140" s="391" t="str">
        <f t="shared" si="17"/>
        <v/>
      </c>
      <c r="I140" s="391" t="str">
        <f t="shared" si="18"/>
        <v/>
      </c>
      <c r="J140" s="391" t="str">
        <f t="shared" si="19"/>
        <v/>
      </c>
      <c r="K140" s="391" t="str">
        <f t="shared" si="20"/>
        <v/>
      </c>
      <c r="L140" s="391" t="str">
        <f t="shared" si="21"/>
        <v/>
      </c>
      <c r="M140" s="392" t="str">
        <f t="shared" si="22"/>
        <v/>
      </c>
      <c r="N140" s="192"/>
      <c r="O140" s="197"/>
      <c r="P140" s="164">
        <f t="shared" ref="P140:P203" ca="1" si="23">IFERROR(IF(G140=TODAY(),"1",IF(H140=TODAY(),"1",IF(I140=TODAY(),"1",IF(J140=TODAY(),"1",IF(K140=TODAY(),"1",IF(L140=TODAY(),"1",IF(M140=TODAY(),"1",))))))),"")</f>
        <v>0</v>
      </c>
    </row>
    <row r="141" spans="1:16" ht="15">
      <c r="A141" s="156"/>
      <c r="B141" s="234"/>
      <c r="C141" s="191"/>
      <c r="D141" s="194"/>
      <c r="E141" s="196"/>
      <c r="G141" s="390" t="str">
        <f t="shared" si="16"/>
        <v/>
      </c>
      <c r="H141" s="391" t="str">
        <f t="shared" si="17"/>
        <v/>
      </c>
      <c r="I141" s="391" t="str">
        <f t="shared" si="18"/>
        <v/>
      </c>
      <c r="J141" s="391" t="str">
        <f t="shared" si="19"/>
        <v/>
      </c>
      <c r="K141" s="391" t="str">
        <f t="shared" si="20"/>
        <v/>
      </c>
      <c r="L141" s="391" t="str">
        <f t="shared" si="21"/>
        <v/>
      </c>
      <c r="M141" s="392" t="str">
        <f t="shared" si="22"/>
        <v/>
      </c>
      <c r="N141" s="192"/>
      <c r="O141" s="197"/>
      <c r="P141" s="164">
        <f t="shared" ca="1" si="23"/>
        <v>0</v>
      </c>
    </row>
    <row r="142" spans="1:16" ht="15">
      <c r="A142" s="156"/>
      <c r="B142" s="234"/>
      <c r="C142" s="191"/>
      <c r="D142" s="194"/>
      <c r="E142" s="196"/>
      <c r="G142" s="390" t="str">
        <f t="shared" si="16"/>
        <v/>
      </c>
      <c r="H142" s="391" t="str">
        <f t="shared" si="17"/>
        <v/>
      </c>
      <c r="I142" s="391" t="str">
        <f t="shared" si="18"/>
        <v/>
      </c>
      <c r="J142" s="391" t="str">
        <f t="shared" si="19"/>
        <v/>
      </c>
      <c r="K142" s="391" t="str">
        <f t="shared" si="20"/>
        <v/>
      </c>
      <c r="L142" s="391" t="str">
        <f t="shared" si="21"/>
        <v/>
      </c>
      <c r="M142" s="392" t="str">
        <f t="shared" si="22"/>
        <v/>
      </c>
      <c r="N142" s="192"/>
      <c r="O142" s="197"/>
      <c r="P142" s="164">
        <f t="shared" ca="1" si="23"/>
        <v>0</v>
      </c>
    </row>
    <row r="143" spans="1:16" ht="15">
      <c r="A143" s="156"/>
      <c r="B143" s="234"/>
      <c r="C143" s="191"/>
      <c r="D143" s="194"/>
      <c r="E143" s="196"/>
      <c r="G143" s="390" t="str">
        <f t="shared" si="16"/>
        <v/>
      </c>
      <c r="H143" s="391" t="str">
        <f t="shared" si="17"/>
        <v/>
      </c>
      <c r="I143" s="391" t="str">
        <f t="shared" si="18"/>
        <v/>
      </c>
      <c r="J143" s="391" t="str">
        <f t="shared" si="19"/>
        <v/>
      </c>
      <c r="K143" s="391" t="str">
        <f t="shared" si="20"/>
        <v/>
      </c>
      <c r="L143" s="391" t="str">
        <f t="shared" si="21"/>
        <v/>
      </c>
      <c r="M143" s="392" t="str">
        <f t="shared" si="22"/>
        <v/>
      </c>
      <c r="N143" s="192"/>
      <c r="O143" s="197"/>
      <c r="P143" s="164">
        <f t="shared" ca="1" si="23"/>
        <v>0</v>
      </c>
    </row>
    <row r="144" spans="1:16" ht="15">
      <c r="A144" s="156"/>
      <c r="B144" s="234"/>
      <c r="C144" s="191"/>
      <c r="D144" s="194"/>
      <c r="E144" s="196"/>
      <c r="G144" s="390" t="str">
        <f t="shared" si="16"/>
        <v/>
      </c>
      <c r="H144" s="391" t="str">
        <f t="shared" si="17"/>
        <v/>
      </c>
      <c r="I144" s="391" t="str">
        <f t="shared" si="18"/>
        <v/>
      </c>
      <c r="J144" s="391" t="str">
        <f t="shared" si="19"/>
        <v/>
      </c>
      <c r="K144" s="391" t="str">
        <f t="shared" si="20"/>
        <v/>
      </c>
      <c r="L144" s="391" t="str">
        <f t="shared" si="21"/>
        <v/>
      </c>
      <c r="M144" s="392" t="str">
        <f t="shared" si="22"/>
        <v/>
      </c>
      <c r="N144" s="192"/>
      <c r="O144" s="197"/>
      <c r="P144" s="164">
        <f t="shared" ca="1" si="23"/>
        <v>0</v>
      </c>
    </row>
    <row r="145" spans="1:16" ht="15">
      <c r="A145" s="156"/>
      <c r="B145" s="234"/>
      <c r="C145" s="191"/>
      <c r="D145" s="194"/>
      <c r="E145" s="196"/>
      <c r="G145" s="390" t="str">
        <f t="shared" si="16"/>
        <v/>
      </c>
      <c r="H145" s="391" t="str">
        <f t="shared" si="17"/>
        <v/>
      </c>
      <c r="I145" s="391" t="str">
        <f t="shared" si="18"/>
        <v/>
      </c>
      <c r="J145" s="391" t="str">
        <f t="shared" si="19"/>
        <v/>
      </c>
      <c r="K145" s="391" t="str">
        <f t="shared" si="20"/>
        <v/>
      </c>
      <c r="L145" s="391" t="str">
        <f t="shared" si="21"/>
        <v/>
      </c>
      <c r="M145" s="392" t="str">
        <f t="shared" si="22"/>
        <v/>
      </c>
      <c r="N145" s="192"/>
      <c r="O145" s="197"/>
      <c r="P145" s="164">
        <f t="shared" ca="1" si="23"/>
        <v>0</v>
      </c>
    </row>
    <row r="146" spans="1:16" ht="15">
      <c r="A146" s="156"/>
      <c r="B146" s="234"/>
      <c r="C146" s="191"/>
      <c r="D146" s="194"/>
      <c r="E146" s="196"/>
      <c r="G146" s="390" t="str">
        <f t="shared" si="16"/>
        <v/>
      </c>
      <c r="H146" s="391" t="str">
        <f t="shared" si="17"/>
        <v/>
      </c>
      <c r="I146" s="391" t="str">
        <f t="shared" si="18"/>
        <v/>
      </c>
      <c r="J146" s="391" t="str">
        <f t="shared" si="19"/>
        <v/>
      </c>
      <c r="K146" s="391" t="str">
        <f t="shared" si="20"/>
        <v/>
      </c>
      <c r="L146" s="391" t="str">
        <f t="shared" si="21"/>
        <v/>
      </c>
      <c r="M146" s="392" t="str">
        <f t="shared" si="22"/>
        <v/>
      </c>
      <c r="N146" s="192"/>
      <c r="O146" s="197"/>
      <c r="P146" s="164">
        <f t="shared" ca="1" si="23"/>
        <v>0</v>
      </c>
    </row>
    <row r="147" spans="1:16" ht="15">
      <c r="A147" s="156"/>
      <c r="B147" s="234"/>
      <c r="C147" s="191"/>
      <c r="D147" s="194"/>
      <c r="E147" s="196"/>
      <c r="G147" s="390" t="str">
        <f t="shared" si="16"/>
        <v/>
      </c>
      <c r="H147" s="391" t="str">
        <f t="shared" si="17"/>
        <v/>
      </c>
      <c r="I147" s="391" t="str">
        <f t="shared" si="18"/>
        <v/>
      </c>
      <c r="J147" s="391" t="str">
        <f t="shared" si="19"/>
        <v/>
      </c>
      <c r="K147" s="391" t="str">
        <f t="shared" si="20"/>
        <v/>
      </c>
      <c r="L147" s="391" t="str">
        <f t="shared" si="21"/>
        <v/>
      </c>
      <c r="M147" s="392" t="str">
        <f t="shared" si="22"/>
        <v/>
      </c>
      <c r="N147" s="192"/>
      <c r="O147" s="197"/>
      <c r="P147" s="164">
        <f t="shared" ca="1" si="23"/>
        <v>0</v>
      </c>
    </row>
    <row r="148" spans="1:16" ht="15">
      <c r="A148" s="156"/>
      <c r="B148" s="234"/>
      <c r="C148" s="191"/>
      <c r="D148" s="194"/>
      <c r="E148" s="196"/>
      <c r="G148" s="390" t="str">
        <f t="shared" si="16"/>
        <v/>
      </c>
      <c r="H148" s="391" t="str">
        <f t="shared" si="17"/>
        <v/>
      </c>
      <c r="I148" s="391" t="str">
        <f t="shared" si="18"/>
        <v/>
      </c>
      <c r="J148" s="391" t="str">
        <f t="shared" si="19"/>
        <v/>
      </c>
      <c r="K148" s="391" t="str">
        <f t="shared" si="20"/>
        <v/>
      </c>
      <c r="L148" s="391" t="str">
        <f t="shared" si="21"/>
        <v/>
      </c>
      <c r="M148" s="392" t="str">
        <f t="shared" si="22"/>
        <v/>
      </c>
      <c r="N148" s="192"/>
      <c r="O148" s="197"/>
      <c r="P148" s="164">
        <f t="shared" ca="1" si="23"/>
        <v>0</v>
      </c>
    </row>
    <row r="149" spans="1:16" ht="15">
      <c r="A149" s="156"/>
      <c r="B149" s="234"/>
      <c r="C149" s="191"/>
      <c r="D149" s="194"/>
      <c r="E149" s="196"/>
      <c r="G149" s="390" t="str">
        <f t="shared" si="16"/>
        <v/>
      </c>
      <c r="H149" s="391" t="str">
        <f t="shared" si="17"/>
        <v/>
      </c>
      <c r="I149" s="391" t="str">
        <f t="shared" si="18"/>
        <v/>
      </c>
      <c r="J149" s="391" t="str">
        <f t="shared" si="19"/>
        <v/>
      </c>
      <c r="K149" s="391" t="str">
        <f t="shared" si="20"/>
        <v/>
      </c>
      <c r="L149" s="391" t="str">
        <f t="shared" si="21"/>
        <v/>
      </c>
      <c r="M149" s="392" t="str">
        <f t="shared" si="22"/>
        <v/>
      </c>
      <c r="N149" s="192"/>
      <c r="O149" s="197"/>
      <c r="P149" s="164">
        <f t="shared" ca="1" si="23"/>
        <v>0</v>
      </c>
    </row>
    <row r="150" spans="1:16" ht="15">
      <c r="A150" s="156"/>
      <c r="B150" s="234"/>
      <c r="C150" s="191"/>
      <c r="D150" s="194"/>
      <c r="E150" s="196"/>
      <c r="G150" s="390" t="str">
        <f t="shared" si="16"/>
        <v/>
      </c>
      <c r="H150" s="391" t="str">
        <f t="shared" si="17"/>
        <v/>
      </c>
      <c r="I150" s="391" t="str">
        <f t="shared" si="18"/>
        <v/>
      </c>
      <c r="J150" s="391" t="str">
        <f t="shared" si="19"/>
        <v/>
      </c>
      <c r="K150" s="391" t="str">
        <f t="shared" si="20"/>
        <v/>
      </c>
      <c r="L150" s="391" t="str">
        <f t="shared" si="21"/>
        <v/>
      </c>
      <c r="M150" s="392" t="str">
        <f t="shared" si="22"/>
        <v/>
      </c>
      <c r="N150" s="192"/>
      <c r="O150" s="197"/>
      <c r="P150" s="164">
        <f t="shared" ca="1" si="23"/>
        <v>0</v>
      </c>
    </row>
    <row r="151" spans="1:16" ht="15">
      <c r="A151" s="156"/>
      <c r="B151" s="234"/>
      <c r="C151" s="191"/>
      <c r="D151" s="194"/>
      <c r="E151" s="196"/>
      <c r="G151" s="390" t="str">
        <f t="shared" si="16"/>
        <v/>
      </c>
      <c r="H151" s="391" t="str">
        <f t="shared" si="17"/>
        <v/>
      </c>
      <c r="I151" s="391" t="str">
        <f t="shared" si="18"/>
        <v/>
      </c>
      <c r="J151" s="391" t="str">
        <f t="shared" si="19"/>
        <v/>
      </c>
      <c r="K151" s="391" t="str">
        <f t="shared" si="20"/>
        <v/>
      </c>
      <c r="L151" s="391" t="str">
        <f t="shared" si="21"/>
        <v/>
      </c>
      <c r="M151" s="392" t="str">
        <f t="shared" si="22"/>
        <v/>
      </c>
      <c r="N151" s="192"/>
      <c r="O151" s="197"/>
      <c r="P151" s="164">
        <f t="shared" ca="1" si="23"/>
        <v>0</v>
      </c>
    </row>
    <row r="152" spans="1:16" ht="15">
      <c r="A152" s="156"/>
      <c r="B152" s="234"/>
      <c r="C152" s="191"/>
      <c r="D152" s="194"/>
      <c r="E152" s="196"/>
      <c r="G152" s="390" t="str">
        <f t="shared" si="16"/>
        <v/>
      </c>
      <c r="H152" s="391" t="str">
        <f t="shared" si="17"/>
        <v/>
      </c>
      <c r="I152" s="391" t="str">
        <f t="shared" si="18"/>
        <v/>
      </c>
      <c r="J152" s="391" t="str">
        <f t="shared" si="19"/>
        <v/>
      </c>
      <c r="K152" s="391" t="str">
        <f t="shared" si="20"/>
        <v/>
      </c>
      <c r="L152" s="391" t="str">
        <f t="shared" si="21"/>
        <v/>
      </c>
      <c r="M152" s="392" t="str">
        <f t="shared" si="22"/>
        <v/>
      </c>
      <c r="N152" s="192"/>
      <c r="O152" s="197"/>
      <c r="P152" s="164">
        <f t="shared" ca="1" si="23"/>
        <v>0</v>
      </c>
    </row>
    <row r="153" spans="1:16" ht="15">
      <c r="A153" s="156"/>
      <c r="B153" s="234"/>
      <c r="C153" s="191"/>
      <c r="D153" s="194"/>
      <c r="E153" s="196"/>
      <c r="G153" s="390" t="str">
        <f t="shared" si="16"/>
        <v/>
      </c>
      <c r="H153" s="391" t="str">
        <f t="shared" si="17"/>
        <v/>
      </c>
      <c r="I153" s="391" t="str">
        <f t="shared" si="18"/>
        <v/>
      </c>
      <c r="J153" s="391" t="str">
        <f t="shared" si="19"/>
        <v/>
      </c>
      <c r="K153" s="391" t="str">
        <f t="shared" si="20"/>
        <v/>
      </c>
      <c r="L153" s="391" t="str">
        <f t="shared" si="21"/>
        <v/>
      </c>
      <c r="M153" s="392" t="str">
        <f t="shared" si="22"/>
        <v/>
      </c>
      <c r="N153" s="192"/>
      <c r="O153" s="197"/>
      <c r="P153" s="164">
        <f t="shared" ca="1" si="23"/>
        <v>0</v>
      </c>
    </row>
    <row r="154" spans="1:16" ht="15">
      <c r="A154" s="156"/>
      <c r="B154" s="234"/>
      <c r="C154" s="191"/>
      <c r="D154" s="194"/>
      <c r="E154" s="196"/>
      <c r="G154" s="390" t="str">
        <f t="shared" si="16"/>
        <v/>
      </c>
      <c r="H154" s="391" t="str">
        <f t="shared" si="17"/>
        <v/>
      </c>
      <c r="I154" s="391" t="str">
        <f t="shared" si="18"/>
        <v/>
      </c>
      <c r="J154" s="391" t="str">
        <f t="shared" si="19"/>
        <v/>
      </c>
      <c r="K154" s="391" t="str">
        <f t="shared" si="20"/>
        <v/>
      </c>
      <c r="L154" s="391" t="str">
        <f t="shared" si="21"/>
        <v/>
      </c>
      <c r="M154" s="392" t="str">
        <f t="shared" si="22"/>
        <v/>
      </c>
      <c r="N154" s="192"/>
      <c r="O154" s="197"/>
      <c r="P154" s="164">
        <f t="shared" ca="1" si="23"/>
        <v>0</v>
      </c>
    </row>
    <row r="155" spans="1:16" ht="15">
      <c r="A155" s="156"/>
      <c r="B155" s="234"/>
      <c r="C155" s="191"/>
      <c r="D155" s="194"/>
      <c r="E155" s="196"/>
      <c r="G155" s="390" t="str">
        <f t="shared" si="16"/>
        <v/>
      </c>
      <c r="H155" s="391" t="str">
        <f t="shared" si="17"/>
        <v/>
      </c>
      <c r="I155" s="391" t="str">
        <f t="shared" si="18"/>
        <v/>
      </c>
      <c r="J155" s="391" t="str">
        <f t="shared" si="19"/>
        <v/>
      </c>
      <c r="K155" s="391" t="str">
        <f t="shared" si="20"/>
        <v/>
      </c>
      <c r="L155" s="391" t="str">
        <f t="shared" si="21"/>
        <v/>
      </c>
      <c r="M155" s="392" t="str">
        <f t="shared" si="22"/>
        <v/>
      </c>
      <c r="N155" s="192"/>
      <c r="O155" s="197"/>
      <c r="P155" s="164">
        <f t="shared" ca="1" si="23"/>
        <v>0</v>
      </c>
    </row>
    <row r="156" spans="1:16" ht="15">
      <c r="A156" s="156"/>
      <c r="B156" s="234"/>
      <c r="C156" s="191"/>
      <c r="D156" s="194"/>
      <c r="E156" s="196"/>
      <c r="G156" s="390" t="str">
        <f t="shared" si="16"/>
        <v/>
      </c>
      <c r="H156" s="391" t="str">
        <f t="shared" si="17"/>
        <v/>
      </c>
      <c r="I156" s="391" t="str">
        <f t="shared" si="18"/>
        <v/>
      </c>
      <c r="J156" s="391" t="str">
        <f t="shared" si="19"/>
        <v/>
      </c>
      <c r="K156" s="391" t="str">
        <f t="shared" si="20"/>
        <v/>
      </c>
      <c r="L156" s="391" t="str">
        <f t="shared" si="21"/>
        <v/>
      </c>
      <c r="M156" s="392" t="str">
        <f t="shared" si="22"/>
        <v/>
      </c>
      <c r="N156" s="192"/>
      <c r="O156" s="197"/>
      <c r="P156" s="164">
        <f t="shared" ca="1" si="23"/>
        <v>0</v>
      </c>
    </row>
    <row r="157" spans="1:16" ht="15">
      <c r="A157" s="156"/>
      <c r="B157" s="234"/>
      <c r="C157" s="191"/>
      <c r="D157" s="194"/>
      <c r="E157" s="196"/>
      <c r="G157" s="390" t="str">
        <f t="shared" si="16"/>
        <v/>
      </c>
      <c r="H157" s="391" t="str">
        <f t="shared" si="17"/>
        <v/>
      </c>
      <c r="I157" s="391" t="str">
        <f t="shared" si="18"/>
        <v/>
      </c>
      <c r="J157" s="391" t="str">
        <f t="shared" si="19"/>
        <v/>
      </c>
      <c r="K157" s="391" t="str">
        <f t="shared" si="20"/>
        <v/>
      </c>
      <c r="L157" s="391" t="str">
        <f t="shared" si="21"/>
        <v/>
      </c>
      <c r="M157" s="392" t="str">
        <f t="shared" si="22"/>
        <v/>
      </c>
      <c r="N157" s="192"/>
      <c r="O157" s="197"/>
      <c r="P157" s="164">
        <f t="shared" ca="1" si="23"/>
        <v>0</v>
      </c>
    </row>
    <row r="158" spans="1:16" ht="15">
      <c r="A158" s="156"/>
      <c r="B158" s="234"/>
      <c r="C158" s="191"/>
      <c r="D158" s="194"/>
      <c r="E158" s="196"/>
      <c r="G158" s="390" t="str">
        <f t="shared" si="16"/>
        <v/>
      </c>
      <c r="H158" s="391" t="str">
        <f t="shared" si="17"/>
        <v/>
      </c>
      <c r="I158" s="391" t="str">
        <f t="shared" si="18"/>
        <v/>
      </c>
      <c r="J158" s="391" t="str">
        <f t="shared" si="19"/>
        <v/>
      </c>
      <c r="K158" s="391" t="str">
        <f t="shared" si="20"/>
        <v/>
      </c>
      <c r="L158" s="391" t="str">
        <f t="shared" si="21"/>
        <v/>
      </c>
      <c r="M158" s="392" t="str">
        <f t="shared" si="22"/>
        <v/>
      </c>
      <c r="N158" s="192"/>
      <c r="O158" s="197"/>
      <c r="P158" s="164">
        <f t="shared" ca="1" si="23"/>
        <v>0</v>
      </c>
    </row>
    <row r="159" spans="1:16" ht="15">
      <c r="A159" s="156"/>
      <c r="B159" s="234"/>
      <c r="C159" s="191"/>
      <c r="D159" s="194"/>
      <c r="E159" s="196"/>
      <c r="G159" s="390" t="str">
        <f t="shared" si="16"/>
        <v/>
      </c>
      <c r="H159" s="391" t="str">
        <f t="shared" si="17"/>
        <v/>
      </c>
      <c r="I159" s="391" t="str">
        <f t="shared" si="18"/>
        <v/>
      </c>
      <c r="J159" s="391" t="str">
        <f t="shared" si="19"/>
        <v/>
      </c>
      <c r="K159" s="391" t="str">
        <f t="shared" si="20"/>
        <v/>
      </c>
      <c r="L159" s="391" t="str">
        <f t="shared" si="21"/>
        <v/>
      </c>
      <c r="M159" s="392" t="str">
        <f t="shared" si="22"/>
        <v/>
      </c>
      <c r="N159" s="192"/>
      <c r="O159" s="197"/>
      <c r="P159" s="164">
        <f t="shared" ca="1" si="23"/>
        <v>0</v>
      </c>
    </row>
    <row r="160" spans="1:16" ht="15">
      <c r="A160" s="156"/>
      <c r="B160" s="234"/>
      <c r="C160" s="191"/>
      <c r="D160" s="194"/>
      <c r="E160" s="196"/>
      <c r="G160" s="390" t="str">
        <f t="shared" si="16"/>
        <v/>
      </c>
      <c r="H160" s="391" t="str">
        <f t="shared" si="17"/>
        <v/>
      </c>
      <c r="I160" s="391" t="str">
        <f t="shared" si="18"/>
        <v/>
      </c>
      <c r="J160" s="391" t="str">
        <f t="shared" si="19"/>
        <v/>
      </c>
      <c r="K160" s="391" t="str">
        <f t="shared" si="20"/>
        <v/>
      </c>
      <c r="L160" s="391" t="str">
        <f t="shared" si="21"/>
        <v/>
      </c>
      <c r="M160" s="392" t="str">
        <f t="shared" si="22"/>
        <v/>
      </c>
      <c r="N160" s="192"/>
      <c r="O160" s="197"/>
      <c r="P160" s="164">
        <f t="shared" ca="1" si="23"/>
        <v>0</v>
      </c>
    </row>
    <row r="161" spans="1:16" ht="15">
      <c r="A161" s="156"/>
      <c r="B161" s="234"/>
      <c r="C161" s="191"/>
      <c r="D161" s="194"/>
      <c r="E161" s="196"/>
      <c r="G161" s="390" t="str">
        <f t="shared" si="16"/>
        <v/>
      </c>
      <c r="H161" s="391" t="str">
        <f t="shared" si="17"/>
        <v/>
      </c>
      <c r="I161" s="391" t="str">
        <f t="shared" si="18"/>
        <v/>
      </c>
      <c r="J161" s="391" t="str">
        <f t="shared" si="19"/>
        <v/>
      </c>
      <c r="K161" s="391" t="str">
        <f t="shared" si="20"/>
        <v/>
      </c>
      <c r="L161" s="391" t="str">
        <f t="shared" si="21"/>
        <v/>
      </c>
      <c r="M161" s="392" t="str">
        <f t="shared" si="22"/>
        <v/>
      </c>
      <c r="N161" s="192"/>
      <c r="O161" s="197"/>
      <c r="P161" s="164">
        <f t="shared" ca="1" si="23"/>
        <v>0</v>
      </c>
    </row>
    <row r="162" spans="1:16" ht="15">
      <c r="A162" s="156"/>
      <c r="B162" s="234"/>
      <c r="C162" s="191"/>
      <c r="D162" s="194"/>
      <c r="E162" s="196"/>
      <c r="G162" s="390" t="str">
        <f t="shared" si="16"/>
        <v/>
      </c>
      <c r="H162" s="391" t="str">
        <f t="shared" si="17"/>
        <v/>
      </c>
      <c r="I162" s="391" t="str">
        <f t="shared" si="18"/>
        <v/>
      </c>
      <c r="J162" s="391" t="str">
        <f t="shared" si="19"/>
        <v/>
      </c>
      <c r="K162" s="391" t="str">
        <f t="shared" si="20"/>
        <v/>
      </c>
      <c r="L162" s="391" t="str">
        <f t="shared" si="21"/>
        <v/>
      </c>
      <c r="M162" s="392" t="str">
        <f t="shared" si="22"/>
        <v/>
      </c>
      <c r="N162" s="192"/>
      <c r="O162" s="197"/>
      <c r="P162" s="164">
        <f t="shared" ca="1" si="23"/>
        <v>0</v>
      </c>
    </row>
    <row r="163" spans="1:16" ht="15">
      <c r="A163" s="156"/>
      <c r="B163" s="234"/>
      <c r="C163" s="191"/>
      <c r="D163" s="194"/>
      <c r="E163" s="196"/>
      <c r="G163" s="390" t="str">
        <f t="shared" si="16"/>
        <v/>
      </c>
      <c r="H163" s="391" t="str">
        <f t="shared" si="17"/>
        <v/>
      </c>
      <c r="I163" s="391" t="str">
        <f t="shared" si="18"/>
        <v/>
      </c>
      <c r="J163" s="391" t="str">
        <f t="shared" si="19"/>
        <v/>
      </c>
      <c r="K163" s="391" t="str">
        <f t="shared" si="20"/>
        <v/>
      </c>
      <c r="L163" s="391" t="str">
        <f t="shared" si="21"/>
        <v/>
      </c>
      <c r="M163" s="392" t="str">
        <f t="shared" si="22"/>
        <v/>
      </c>
      <c r="N163" s="192"/>
      <c r="O163" s="197"/>
      <c r="P163" s="164">
        <f t="shared" ca="1" si="23"/>
        <v>0</v>
      </c>
    </row>
    <row r="164" spans="1:16" ht="15">
      <c r="A164" s="156"/>
      <c r="B164" s="234"/>
      <c r="C164" s="191"/>
      <c r="D164" s="194"/>
      <c r="E164" s="196"/>
      <c r="G164" s="390" t="str">
        <f t="shared" si="16"/>
        <v/>
      </c>
      <c r="H164" s="391" t="str">
        <f t="shared" si="17"/>
        <v/>
      </c>
      <c r="I164" s="391" t="str">
        <f t="shared" si="18"/>
        <v/>
      </c>
      <c r="J164" s="391" t="str">
        <f t="shared" si="19"/>
        <v/>
      </c>
      <c r="K164" s="391" t="str">
        <f t="shared" si="20"/>
        <v/>
      </c>
      <c r="L164" s="391" t="str">
        <f t="shared" si="21"/>
        <v/>
      </c>
      <c r="M164" s="392" t="str">
        <f t="shared" si="22"/>
        <v/>
      </c>
      <c r="N164" s="192"/>
      <c r="O164" s="197"/>
      <c r="P164" s="164">
        <f t="shared" ca="1" si="23"/>
        <v>0</v>
      </c>
    </row>
    <row r="165" spans="1:16" ht="15">
      <c r="A165" s="156"/>
      <c r="B165" s="234"/>
      <c r="C165" s="191"/>
      <c r="D165" s="194"/>
      <c r="E165" s="196"/>
      <c r="G165" s="390" t="str">
        <f t="shared" si="16"/>
        <v/>
      </c>
      <c r="H165" s="391" t="str">
        <f t="shared" si="17"/>
        <v/>
      </c>
      <c r="I165" s="391" t="str">
        <f t="shared" si="18"/>
        <v/>
      </c>
      <c r="J165" s="391" t="str">
        <f t="shared" si="19"/>
        <v/>
      </c>
      <c r="K165" s="391" t="str">
        <f t="shared" si="20"/>
        <v/>
      </c>
      <c r="L165" s="391" t="str">
        <f t="shared" si="21"/>
        <v/>
      </c>
      <c r="M165" s="392" t="str">
        <f t="shared" si="22"/>
        <v/>
      </c>
      <c r="N165" s="192"/>
      <c r="O165" s="197"/>
      <c r="P165" s="164">
        <f t="shared" ca="1" si="23"/>
        <v>0</v>
      </c>
    </row>
    <row r="166" spans="1:16" ht="15">
      <c r="A166" s="156"/>
      <c r="B166" s="234"/>
      <c r="C166" s="191"/>
      <c r="D166" s="194"/>
      <c r="E166" s="196"/>
      <c r="G166" s="390" t="str">
        <f t="shared" si="16"/>
        <v/>
      </c>
      <c r="H166" s="391" t="str">
        <f t="shared" si="17"/>
        <v/>
      </c>
      <c r="I166" s="391" t="str">
        <f t="shared" si="18"/>
        <v/>
      </c>
      <c r="J166" s="391" t="str">
        <f t="shared" si="19"/>
        <v/>
      </c>
      <c r="K166" s="391" t="str">
        <f t="shared" si="20"/>
        <v/>
      </c>
      <c r="L166" s="391" t="str">
        <f t="shared" si="21"/>
        <v/>
      </c>
      <c r="M166" s="392" t="str">
        <f t="shared" si="22"/>
        <v/>
      </c>
      <c r="N166" s="192"/>
      <c r="O166" s="197"/>
      <c r="P166" s="164">
        <f t="shared" ca="1" si="23"/>
        <v>0</v>
      </c>
    </row>
    <row r="167" spans="1:16" ht="15">
      <c r="A167" s="156"/>
      <c r="B167" s="234"/>
      <c r="C167" s="191"/>
      <c r="D167" s="194"/>
      <c r="E167" s="196"/>
      <c r="G167" s="390" t="str">
        <f t="shared" si="16"/>
        <v/>
      </c>
      <c r="H167" s="391" t="str">
        <f t="shared" si="17"/>
        <v/>
      </c>
      <c r="I167" s="391" t="str">
        <f t="shared" si="18"/>
        <v/>
      </c>
      <c r="J167" s="391" t="str">
        <f t="shared" si="19"/>
        <v/>
      </c>
      <c r="K167" s="391" t="str">
        <f t="shared" si="20"/>
        <v/>
      </c>
      <c r="L167" s="391" t="str">
        <f t="shared" si="21"/>
        <v/>
      </c>
      <c r="M167" s="392" t="str">
        <f t="shared" si="22"/>
        <v/>
      </c>
      <c r="N167" s="192"/>
      <c r="O167" s="197"/>
      <c r="P167" s="164">
        <f t="shared" ca="1" si="23"/>
        <v>0</v>
      </c>
    </row>
    <row r="168" spans="1:16" ht="15">
      <c r="A168" s="156"/>
      <c r="B168" s="234"/>
      <c r="C168" s="191"/>
      <c r="D168" s="194"/>
      <c r="E168" s="196"/>
      <c r="G168" s="390" t="str">
        <f t="shared" si="16"/>
        <v/>
      </c>
      <c r="H168" s="391" t="str">
        <f t="shared" si="17"/>
        <v/>
      </c>
      <c r="I168" s="391" t="str">
        <f t="shared" si="18"/>
        <v/>
      </c>
      <c r="J168" s="391" t="str">
        <f t="shared" si="19"/>
        <v/>
      </c>
      <c r="K168" s="391" t="str">
        <f t="shared" si="20"/>
        <v/>
      </c>
      <c r="L168" s="391" t="str">
        <f t="shared" si="21"/>
        <v/>
      </c>
      <c r="M168" s="392" t="str">
        <f t="shared" si="22"/>
        <v/>
      </c>
      <c r="N168" s="192"/>
      <c r="O168" s="197"/>
      <c r="P168" s="164">
        <f t="shared" ca="1" si="23"/>
        <v>0</v>
      </c>
    </row>
    <row r="169" spans="1:16" ht="15">
      <c r="A169" s="156"/>
      <c r="B169" s="234"/>
      <c r="C169" s="191"/>
      <c r="D169" s="194"/>
      <c r="E169" s="196"/>
      <c r="G169" s="390" t="str">
        <f t="shared" si="16"/>
        <v/>
      </c>
      <c r="H169" s="391" t="str">
        <f t="shared" si="17"/>
        <v/>
      </c>
      <c r="I169" s="391" t="str">
        <f t="shared" si="18"/>
        <v/>
      </c>
      <c r="J169" s="391" t="str">
        <f t="shared" si="19"/>
        <v/>
      </c>
      <c r="K169" s="391" t="str">
        <f t="shared" si="20"/>
        <v/>
      </c>
      <c r="L169" s="391" t="str">
        <f t="shared" si="21"/>
        <v/>
      </c>
      <c r="M169" s="392" t="str">
        <f t="shared" si="22"/>
        <v/>
      </c>
      <c r="N169" s="192"/>
      <c r="O169" s="197"/>
      <c r="P169" s="164">
        <f t="shared" ca="1" si="23"/>
        <v>0</v>
      </c>
    </row>
    <row r="170" spans="1:16" ht="15">
      <c r="A170" s="156"/>
      <c r="B170" s="234"/>
      <c r="C170" s="191"/>
      <c r="D170" s="194"/>
      <c r="E170" s="196"/>
      <c r="G170" s="390" t="str">
        <f t="shared" si="16"/>
        <v/>
      </c>
      <c r="H170" s="391" t="str">
        <f t="shared" si="17"/>
        <v/>
      </c>
      <c r="I170" s="391" t="str">
        <f t="shared" si="18"/>
        <v/>
      </c>
      <c r="J170" s="391" t="str">
        <f t="shared" si="19"/>
        <v/>
      </c>
      <c r="K170" s="391" t="str">
        <f t="shared" si="20"/>
        <v/>
      </c>
      <c r="L170" s="391" t="str">
        <f t="shared" si="21"/>
        <v/>
      </c>
      <c r="M170" s="392" t="str">
        <f t="shared" si="22"/>
        <v/>
      </c>
      <c r="N170" s="192"/>
      <c r="O170" s="197"/>
      <c r="P170" s="164">
        <f t="shared" ca="1" si="23"/>
        <v>0</v>
      </c>
    </row>
    <row r="171" spans="1:16" ht="15">
      <c r="A171" s="156"/>
      <c r="B171" s="234"/>
      <c r="C171" s="191"/>
      <c r="D171" s="194"/>
      <c r="E171" s="196"/>
      <c r="G171" s="390" t="str">
        <f t="shared" si="16"/>
        <v/>
      </c>
      <c r="H171" s="391" t="str">
        <f t="shared" si="17"/>
        <v/>
      </c>
      <c r="I171" s="391" t="str">
        <f t="shared" si="18"/>
        <v/>
      </c>
      <c r="J171" s="391" t="str">
        <f t="shared" si="19"/>
        <v/>
      </c>
      <c r="K171" s="391" t="str">
        <f t="shared" si="20"/>
        <v/>
      </c>
      <c r="L171" s="391" t="str">
        <f t="shared" si="21"/>
        <v/>
      </c>
      <c r="M171" s="392" t="str">
        <f t="shared" si="22"/>
        <v/>
      </c>
      <c r="N171" s="192"/>
      <c r="O171" s="197"/>
      <c r="P171" s="164">
        <f t="shared" ca="1" si="23"/>
        <v>0</v>
      </c>
    </row>
    <row r="172" spans="1:16" ht="15">
      <c r="A172" s="156"/>
      <c r="B172" s="234"/>
      <c r="C172" s="191"/>
      <c r="D172" s="194"/>
      <c r="E172" s="196"/>
      <c r="G172" s="390" t="str">
        <f t="shared" si="16"/>
        <v/>
      </c>
      <c r="H172" s="391" t="str">
        <f t="shared" si="17"/>
        <v/>
      </c>
      <c r="I172" s="391" t="str">
        <f t="shared" si="18"/>
        <v/>
      </c>
      <c r="J172" s="391" t="str">
        <f t="shared" si="19"/>
        <v/>
      </c>
      <c r="K172" s="391" t="str">
        <f t="shared" si="20"/>
        <v/>
      </c>
      <c r="L172" s="391" t="str">
        <f t="shared" si="21"/>
        <v/>
      </c>
      <c r="M172" s="392" t="str">
        <f t="shared" si="22"/>
        <v/>
      </c>
      <c r="N172" s="192"/>
      <c r="O172" s="197"/>
      <c r="P172" s="164">
        <f t="shared" ca="1" si="23"/>
        <v>0</v>
      </c>
    </row>
    <row r="173" spans="1:16" ht="15">
      <c r="A173" s="156"/>
      <c r="B173" s="234"/>
      <c r="C173" s="191"/>
      <c r="D173" s="194"/>
      <c r="E173" s="196"/>
      <c r="G173" s="390" t="str">
        <f t="shared" si="16"/>
        <v/>
      </c>
      <c r="H173" s="391" t="str">
        <f t="shared" si="17"/>
        <v/>
      </c>
      <c r="I173" s="391" t="str">
        <f t="shared" si="18"/>
        <v/>
      </c>
      <c r="J173" s="391" t="str">
        <f t="shared" si="19"/>
        <v/>
      </c>
      <c r="K173" s="391" t="str">
        <f t="shared" si="20"/>
        <v/>
      </c>
      <c r="L173" s="391" t="str">
        <f t="shared" si="21"/>
        <v/>
      </c>
      <c r="M173" s="392" t="str">
        <f t="shared" si="22"/>
        <v/>
      </c>
      <c r="N173" s="192"/>
      <c r="O173" s="197"/>
      <c r="P173" s="164">
        <f t="shared" ca="1" si="23"/>
        <v>0</v>
      </c>
    </row>
    <row r="174" spans="1:16" ht="15">
      <c r="A174" s="156"/>
      <c r="B174" s="234"/>
      <c r="C174" s="191"/>
      <c r="D174" s="194"/>
      <c r="E174" s="196"/>
      <c r="G174" s="390" t="str">
        <f t="shared" si="16"/>
        <v/>
      </c>
      <c r="H174" s="391" t="str">
        <f t="shared" si="17"/>
        <v/>
      </c>
      <c r="I174" s="391" t="str">
        <f t="shared" si="18"/>
        <v/>
      </c>
      <c r="J174" s="391" t="str">
        <f t="shared" si="19"/>
        <v/>
      </c>
      <c r="K174" s="391" t="str">
        <f t="shared" si="20"/>
        <v/>
      </c>
      <c r="L174" s="391" t="str">
        <f t="shared" si="21"/>
        <v/>
      </c>
      <c r="M174" s="392" t="str">
        <f t="shared" si="22"/>
        <v/>
      </c>
      <c r="N174" s="192"/>
      <c r="O174" s="197"/>
      <c r="P174" s="164">
        <f t="shared" ca="1" si="23"/>
        <v>0</v>
      </c>
    </row>
    <row r="175" spans="1:16" ht="15">
      <c r="A175" s="156"/>
      <c r="B175" s="234"/>
      <c r="C175" s="191"/>
      <c r="D175" s="194"/>
      <c r="E175" s="196"/>
      <c r="G175" s="390" t="str">
        <f t="shared" si="16"/>
        <v/>
      </c>
      <c r="H175" s="391" t="str">
        <f t="shared" si="17"/>
        <v/>
      </c>
      <c r="I175" s="391" t="str">
        <f t="shared" si="18"/>
        <v/>
      </c>
      <c r="J175" s="391" t="str">
        <f t="shared" si="19"/>
        <v/>
      </c>
      <c r="K175" s="391" t="str">
        <f t="shared" si="20"/>
        <v/>
      </c>
      <c r="L175" s="391" t="str">
        <f t="shared" si="21"/>
        <v/>
      </c>
      <c r="M175" s="392" t="str">
        <f t="shared" si="22"/>
        <v/>
      </c>
      <c r="N175" s="192"/>
      <c r="O175" s="197"/>
      <c r="P175" s="164">
        <f t="shared" ca="1" si="23"/>
        <v>0</v>
      </c>
    </row>
    <row r="176" spans="1:16" ht="15">
      <c r="A176" s="156"/>
      <c r="B176" s="234"/>
      <c r="C176" s="191"/>
      <c r="D176" s="194"/>
      <c r="E176" s="196"/>
      <c r="G176" s="390" t="str">
        <f t="shared" si="16"/>
        <v/>
      </c>
      <c r="H176" s="391" t="str">
        <f t="shared" si="17"/>
        <v/>
      </c>
      <c r="I176" s="391" t="str">
        <f t="shared" si="18"/>
        <v/>
      </c>
      <c r="J176" s="391" t="str">
        <f t="shared" si="19"/>
        <v/>
      </c>
      <c r="K176" s="391" t="str">
        <f t="shared" si="20"/>
        <v/>
      </c>
      <c r="L176" s="391" t="str">
        <f t="shared" si="21"/>
        <v/>
      </c>
      <c r="M176" s="392" t="str">
        <f t="shared" si="22"/>
        <v/>
      </c>
      <c r="N176" s="192"/>
      <c r="O176" s="197"/>
      <c r="P176" s="164">
        <f t="shared" ca="1" si="23"/>
        <v>0</v>
      </c>
    </row>
    <row r="177" spans="1:16" ht="15">
      <c r="A177" s="156"/>
      <c r="B177" s="234"/>
      <c r="C177" s="191"/>
      <c r="D177" s="194"/>
      <c r="E177" s="196"/>
      <c r="G177" s="390" t="str">
        <f t="shared" si="16"/>
        <v/>
      </c>
      <c r="H177" s="391" t="str">
        <f t="shared" si="17"/>
        <v/>
      </c>
      <c r="I177" s="391" t="str">
        <f t="shared" si="18"/>
        <v/>
      </c>
      <c r="J177" s="391" t="str">
        <f t="shared" si="19"/>
        <v/>
      </c>
      <c r="K177" s="391" t="str">
        <f t="shared" si="20"/>
        <v/>
      </c>
      <c r="L177" s="391" t="str">
        <f t="shared" si="21"/>
        <v/>
      </c>
      <c r="M177" s="392" t="str">
        <f t="shared" si="22"/>
        <v/>
      </c>
      <c r="N177" s="192"/>
      <c r="O177" s="197"/>
      <c r="P177" s="164">
        <f t="shared" ca="1" si="23"/>
        <v>0</v>
      </c>
    </row>
    <row r="178" spans="1:16" ht="15">
      <c r="A178" s="156"/>
      <c r="B178" s="234"/>
      <c r="C178" s="191"/>
      <c r="D178" s="194"/>
      <c r="E178" s="196"/>
      <c r="G178" s="390" t="str">
        <f t="shared" si="16"/>
        <v/>
      </c>
      <c r="H178" s="391" t="str">
        <f t="shared" si="17"/>
        <v/>
      </c>
      <c r="I178" s="391" t="str">
        <f t="shared" si="18"/>
        <v/>
      </c>
      <c r="J178" s="391" t="str">
        <f t="shared" si="19"/>
        <v/>
      </c>
      <c r="K178" s="391" t="str">
        <f t="shared" si="20"/>
        <v/>
      </c>
      <c r="L178" s="391" t="str">
        <f t="shared" si="21"/>
        <v/>
      </c>
      <c r="M178" s="392" t="str">
        <f t="shared" si="22"/>
        <v/>
      </c>
      <c r="N178" s="192"/>
      <c r="O178" s="197"/>
      <c r="P178" s="164">
        <f t="shared" ca="1" si="23"/>
        <v>0</v>
      </c>
    </row>
    <row r="179" spans="1:16" ht="15">
      <c r="A179" s="156"/>
      <c r="B179" s="234"/>
      <c r="C179" s="191"/>
      <c r="D179" s="194"/>
      <c r="E179" s="196"/>
      <c r="G179" s="390" t="str">
        <f t="shared" si="16"/>
        <v/>
      </c>
      <c r="H179" s="391" t="str">
        <f t="shared" si="17"/>
        <v/>
      </c>
      <c r="I179" s="391" t="str">
        <f t="shared" si="18"/>
        <v/>
      </c>
      <c r="J179" s="391" t="str">
        <f t="shared" si="19"/>
        <v/>
      </c>
      <c r="K179" s="391" t="str">
        <f t="shared" si="20"/>
        <v/>
      </c>
      <c r="L179" s="391" t="str">
        <f t="shared" si="21"/>
        <v/>
      </c>
      <c r="M179" s="392" t="str">
        <f t="shared" si="22"/>
        <v/>
      </c>
      <c r="N179" s="192"/>
      <c r="O179" s="197"/>
      <c r="P179" s="164">
        <f t="shared" ca="1" si="23"/>
        <v>0</v>
      </c>
    </row>
    <row r="180" spans="1:16" ht="15">
      <c r="A180" s="156"/>
      <c r="B180" s="234"/>
      <c r="C180" s="191"/>
      <c r="D180" s="194"/>
      <c r="E180" s="196"/>
      <c r="G180" s="390" t="str">
        <f t="shared" si="16"/>
        <v/>
      </c>
      <c r="H180" s="391" t="str">
        <f t="shared" si="17"/>
        <v/>
      </c>
      <c r="I180" s="391" t="str">
        <f t="shared" si="18"/>
        <v/>
      </c>
      <c r="J180" s="391" t="str">
        <f t="shared" si="19"/>
        <v/>
      </c>
      <c r="K180" s="391" t="str">
        <f t="shared" si="20"/>
        <v/>
      </c>
      <c r="L180" s="391" t="str">
        <f t="shared" si="21"/>
        <v/>
      </c>
      <c r="M180" s="392" t="str">
        <f t="shared" si="22"/>
        <v/>
      </c>
      <c r="N180" s="192"/>
      <c r="O180" s="197"/>
      <c r="P180" s="164">
        <f t="shared" ca="1" si="23"/>
        <v>0</v>
      </c>
    </row>
    <row r="181" spans="1:16" ht="15">
      <c r="A181" s="156"/>
      <c r="B181" s="234"/>
      <c r="C181" s="191"/>
      <c r="D181" s="194"/>
      <c r="E181" s="196"/>
      <c r="G181" s="390" t="str">
        <f t="shared" si="16"/>
        <v/>
      </c>
      <c r="H181" s="391" t="str">
        <f t="shared" si="17"/>
        <v/>
      </c>
      <c r="I181" s="391" t="str">
        <f t="shared" si="18"/>
        <v/>
      </c>
      <c r="J181" s="391" t="str">
        <f t="shared" si="19"/>
        <v/>
      </c>
      <c r="K181" s="391" t="str">
        <f t="shared" si="20"/>
        <v/>
      </c>
      <c r="L181" s="391" t="str">
        <f t="shared" si="21"/>
        <v/>
      </c>
      <c r="M181" s="392" t="str">
        <f t="shared" si="22"/>
        <v/>
      </c>
      <c r="N181" s="192"/>
      <c r="O181" s="197"/>
      <c r="P181" s="164">
        <f t="shared" ca="1" si="23"/>
        <v>0</v>
      </c>
    </row>
    <row r="182" spans="1:16" ht="15">
      <c r="A182" s="156"/>
      <c r="B182" s="234"/>
      <c r="C182" s="191"/>
      <c r="D182" s="194"/>
      <c r="E182" s="196"/>
      <c r="G182" s="390" t="str">
        <f t="shared" si="16"/>
        <v/>
      </c>
      <c r="H182" s="391" t="str">
        <f t="shared" si="17"/>
        <v/>
      </c>
      <c r="I182" s="391" t="str">
        <f t="shared" si="18"/>
        <v/>
      </c>
      <c r="J182" s="391" t="str">
        <f t="shared" si="19"/>
        <v/>
      </c>
      <c r="K182" s="391" t="str">
        <f t="shared" si="20"/>
        <v/>
      </c>
      <c r="L182" s="391" t="str">
        <f t="shared" si="21"/>
        <v/>
      </c>
      <c r="M182" s="392" t="str">
        <f t="shared" si="22"/>
        <v/>
      </c>
      <c r="N182" s="192"/>
      <c r="O182" s="197"/>
      <c r="P182" s="164">
        <f t="shared" ca="1" si="23"/>
        <v>0</v>
      </c>
    </row>
    <row r="183" spans="1:16" ht="15">
      <c r="A183" s="156"/>
      <c r="B183" s="234"/>
      <c r="C183" s="191"/>
      <c r="D183" s="194"/>
      <c r="E183" s="196"/>
      <c r="G183" s="390" t="str">
        <f t="shared" si="16"/>
        <v/>
      </c>
      <c r="H183" s="391" t="str">
        <f t="shared" si="17"/>
        <v/>
      </c>
      <c r="I183" s="391" t="str">
        <f t="shared" si="18"/>
        <v/>
      </c>
      <c r="J183" s="391" t="str">
        <f t="shared" si="19"/>
        <v/>
      </c>
      <c r="K183" s="391" t="str">
        <f t="shared" si="20"/>
        <v/>
      </c>
      <c r="L183" s="391" t="str">
        <f t="shared" si="21"/>
        <v/>
      </c>
      <c r="M183" s="392" t="str">
        <f t="shared" si="22"/>
        <v/>
      </c>
      <c r="N183" s="192"/>
      <c r="O183" s="197"/>
      <c r="P183" s="164">
        <f t="shared" ca="1" si="23"/>
        <v>0</v>
      </c>
    </row>
    <row r="184" spans="1:16" ht="15">
      <c r="A184" s="156"/>
      <c r="B184" s="234"/>
      <c r="C184" s="191"/>
      <c r="D184" s="194"/>
      <c r="E184" s="196"/>
      <c r="G184" s="390" t="str">
        <f t="shared" si="16"/>
        <v/>
      </c>
      <c r="H184" s="391" t="str">
        <f t="shared" si="17"/>
        <v/>
      </c>
      <c r="I184" s="391" t="str">
        <f t="shared" si="18"/>
        <v/>
      </c>
      <c r="J184" s="391" t="str">
        <f t="shared" si="19"/>
        <v/>
      </c>
      <c r="K184" s="391" t="str">
        <f t="shared" si="20"/>
        <v/>
      </c>
      <c r="L184" s="391" t="str">
        <f t="shared" si="21"/>
        <v/>
      </c>
      <c r="M184" s="392" t="str">
        <f t="shared" si="22"/>
        <v/>
      </c>
      <c r="N184" s="192"/>
      <c r="O184" s="197"/>
      <c r="P184" s="164">
        <f t="shared" ca="1" si="23"/>
        <v>0</v>
      </c>
    </row>
    <row r="185" spans="1:16" ht="15">
      <c r="A185" s="156"/>
      <c r="B185" s="234"/>
      <c r="C185" s="191"/>
      <c r="D185" s="194"/>
      <c r="E185" s="196"/>
      <c r="G185" s="390" t="str">
        <f t="shared" si="16"/>
        <v/>
      </c>
      <c r="H185" s="391" t="str">
        <f t="shared" si="17"/>
        <v/>
      </c>
      <c r="I185" s="391" t="str">
        <f t="shared" si="18"/>
        <v/>
      </c>
      <c r="J185" s="391" t="str">
        <f t="shared" si="19"/>
        <v/>
      </c>
      <c r="K185" s="391" t="str">
        <f t="shared" si="20"/>
        <v/>
      </c>
      <c r="L185" s="391" t="str">
        <f t="shared" si="21"/>
        <v/>
      </c>
      <c r="M185" s="392" t="str">
        <f t="shared" si="22"/>
        <v/>
      </c>
      <c r="N185" s="192"/>
      <c r="O185" s="197"/>
      <c r="P185" s="164">
        <f t="shared" ca="1" si="23"/>
        <v>0</v>
      </c>
    </row>
    <row r="186" spans="1:16" ht="15">
      <c r="A186" s="156"/>
      <c r="B186" s="234"/>
      <c r="C186" s="191"/>
      <c r="D186" s="194"/>
      <c r="E186" s="196"/>
      <c r="G186" s="390" t="str">
        <f t="shared" si="16"/>
        <v/>
      </c>
      <c r="H186" s="391" t="str">
        <f t="shared" si="17"/>
        <v/>
      </c>
      <c r="I186" s="391" t="str">
        <f t="shared" si="18"/>
        <v/>
      </c>
      <c r="J186" s="391" t="str">
        <f t="shared" si="19"/>
        <v/>
      </c>
      <c r="K186" s="391" t="str">
        <f t="shared" si="20"/>
        <v/>
      </c>
      <c r="L186" s="391" t="str">
        <f t="shared" si="21"/>
        <v/>
      </c>
      <c r="M186" s="392" t="str">
        <f t="shared" si="22"/>
        <v/>
      </c>
      <c r="N186" s="192"/>
      <c r="O186" s="197"/>
      <c r="P186" s="164">
        <f t="shared" ca="1" si="23"/>
        <v>0</v>
      </c>
    </row>
    <row r="187" spans="1:16" ht="15">
      <c r="A187" s="156"/>
      <c r="B187" s="234"/>
      <c r="C187" s="191"/>
      <c r="D187" s="194"/>
      <c r="E187" s="196"/>
      <c r="G187" s="390" t="str">
        <f t="shared" si="16"/>
        <v/>
      </c>
      <c r="H187" s="391" t="str">
        <f t="shared" si="17"/>
        <v/>
      </c>
      <c r="I187" s="391" t="str">
        <f t="shared" si="18"/>
        <v/>
      </c>
      <c r="J187" s="391" t="str">
        <f t="shared" si="19"/>
        <v/>
      </c>
      <c r="K187" s="391" t="str">
        <f t="shared" si="20"/>
        <v/>
      </c>
      <c r="L187" s="391" t="str">
        <f t="shared" si="21"/>
        <v/>
      </c>
      <c r="M187" s="392" t="str">
        <f t="shared" si="22"/>
        <v/>
      </c>
      <c r="N187" s="192"/>
      <c r="O187" s="197"/>
      <c r="P187" s="164">
        <f t="shared" ca="1" si="23"/>
        <v>0</v>
      </c>
    </row>
    <row r="188" spans="1:16" ht="15">
      <c r="A188" s="156"/>
      <c r="B188" s="234"/>
      <c r="C188" s="191"/>
      <c r="D188" s="194"/>
      <c r="E188" s="196"/>
      <c r="G188" s="390" t="str">
        <f t="shared" si="16"/>
        <v/>
      </c>
      <c r="H188" s="391" t="str">
        <f t="shared" si="17"/>
        <v/>
      </c>
      <c r="I188" s="391" t="str">
        <f t="shared" si="18"/>
        <v/>
      </c>
      <c r="J188" s="391" t="str">
        <f t="shared" si="19"/>
        <v/>
      </c>
      <c r="K188" s="391" t="str">
        <f t="shared" si="20"/>
        <v/>
      </c>
      <c r="L188" s="391" t="str">
        <f t="shared" si="21"/>
        <v/>
      </c>
      <c r="M188" s="392" t="str">
        <f t="shared" si="22"/>
        <v/>
      </c>
      <c r="N188" s="192"/>
      <c r="O188" s="197"/>
      <c r="P188" s="164">
        <f t="shared" ca="1" si="23"/>
        <v>0</v>
      </c>
    </row>
    <row r="189" spans="1:16" ht="15">
      <c r="A189" s="156"/>
      <c r="B189" s="234"/>
      <c r="C189" s="191"/>
      <c r="D189" s="194"/>
      <c r="E189" s="196"/>
      <c r="G189" s="390" t="str">
        <f t="shared" si="16"/>
        <v/>
      </c>
      <c r="H189" s="391" t="str">
        <f t="shared" si="17"/>
        <v/>
      </c>
      <c r="I189" s="391" t="str">
        <f t="shared" si="18"/>
        <v/>
      </c>
      <c r="J189" s="391" t="str">
        <f t="shared" si="19"/>
        <v/>
      </c>
      <c r="K189" s="391" t="str">
        <f t="shared" si="20"/>
        <v/>
      </c>
      <c r="L189" s="391" t="str">
        <f t="shared" si="21"/>
        <v/>
      </c>
      <c r="M189" s="392" t="str">
        <f t="shared" si="22"/>
        <v/>
      </c>
      <c r="N189" s="192"/>
      <c r="O189" s="197"/>
      <c r="P189" s="164">
        <f t="shared" ca="1" si="23"/>
        <v>0</v>
      </c>
    </row>
    <row r="190" spans="1:16" ht="15">
      <c r="A190" s="156"/>
      <c r="B190" s="234"/>
      <c r="C190" s="191"/>
      <c r="D190" s="194"/>
      <c r="E190" s="196"/>
      <c r="G190" s="390" t="str">
        <f t="shared" si="16"/>
        <v/>
      </c>
      <c r="H190" s="391" t="str">
        <f t="shared" si="17"/>
        <v/>
      </c>
      <c r="I190" s="391" t="str">
        <f t="shared" si="18"/>
        <v/>
      </c>
      <c r="J190" s="391" t="str">
        <f t="shared" si="19"/>
        <v/>
      </c>
      <c r="K190" s="391" t="str">
        <f t="shared" si="20"/>
        <v/>
      </c>
      <c r="L190" s="391" t="str">
        <f t="shared" si="21"/>
        <v/>
      </c>
      <c r="M190" s="392" t="str">
        <f t="shared" si="22"/>
        <v/>
      </c>
      <c r="N190" s="192"/>
      <c r="O190" s="197"/>
      <c r="P190" s="164">
        <f t="shared" ca="1" si="23"/>
        <v>0</v>
      </c>
    </row>
    <row r="191" spans="1:16" ht="15">
      <c r="A191" s="156"/>
      <c r="B191" s="234"/>
      <c r="C191" s="191"/>
      <c r="D191" s="194"/>
      <c r="E191" s="196"/>
      <c r="G191" s="390" t="str">
        <f t="shared" si="16"/>
        <v/>
      </c>
      <c r="H191" s="391" t="str">
        <f t="shared" si="17"/>
        <v/>
      </c>
      <c r="I191" s="391" t="str">
        <f t="shared" si="18"/>
        <v/>
      </c>
      <c r="J191" s="391" t="str">
        <f t="shared" si="19"/>
        <v/>
      </c>
      <c r="K191" s="391" t="str">
        <f t="shared" si="20"/>
        <v/>
      </c>
      <c r="L191" s="391" t="str">
        <f t="shared" si="21"/>
        <v/>
      </c>
      <c r="M191" s="392" t="str">
        <f t="shared" si="22"/>
        <v/>
      </c>
      <c r="N191" s="192"/>
      <c r="O191" s="197"/>
      <c r="P191" s="164">
        <f t="shared" ca="1" si="23"/>
        <v>0</v>
      </c>
    </row>
    <row r="192" spans="1:16" ht="15">
      <c r="A192" s="156"/>
      <c r="B192" s="234"/>
      <c r="C192" s="191"/>
      <c r="D192" s="194"/>
      <c r="E192" s="196"/>
      <c r="G192" s="390" t="str">
        <f t="shared" si="16"/>
        <v/>
      </c>
      <c r="H192" s="391" t="str">
        <f t="shared" si="17"/>
        <v/>
      </c>
      <c r="I192" s="391" t="str">
        <f t="shared" si="18"/>
        <v/>
      </c>
      <c r="J192" s="391" t="str">
        <f t="shared" si="19"/>
        <v/>
      </c>
      <c r="K192" s="391" t="str">
        <f t="shared" si="20"/>
        <v/>
      </c>
      <c r="L192" s="391" t="str">
        <f t="shared" si="21"/>
        <v/>
      </c>
      <c r="M192" s="392" t="str">
        <f t="shared" si="22"/>
        <v/>
      </c>
      <c r="N192" s="192"/>
      <c r="O192" s="197"/>
      <c r="P192" s="164">
        <f t="shared" ca="1" si="23"/>
        <v>0</v>
      </c>
    </row>
    <row r="193" spans="1:16" ht="15">
      <c r="A193" s="156"/>
      <c r="B193" s="234"/>
      <c r="C193" s="191"/>
      <c r="D193" s="194"/>
      <c r="E193" s="196"/>
      <c r="G193" s="390" t="str">
        <f t="shared" si="16"/>
        <v/>
      </c>
      <c r="H193" s="391" t="str">
        <f t="shared" si="17"/>
        <v/>
      </c>
      <c r="I193" s="391" t="str">
        <f t="shared" si="18"/>
        <v/>
      </c>
      <c r="J193" s="391" t="str">
        <f t="shared" si="19"/>
        <v/>
      </c>
      <c r="K193" s="391" t="str">
        <f t="shared" si="20"/>
        <v/>
      </c>
      <c r="L193" s="391" t="str">
        <f t="shared" si="21"/>
        <v/>
      </c>
      <c r="M193" s="392" t="str">
        <f t="shared" si="22"/>
        <v/>
      </c>
      <c r="N193" s="192"/>
      <c r="O193" s="197"/>
      <c r="P193" s="164">
        <f t="shared" ca="1" si="23"/>
        <v>0</v>
      </c>
    </row>
    <row r="194" spans="1:16" ht="15">
      <c r="A194" s="156"/>
      <c r="B194" s="234"/>
      <c r="C194" s="191"/>
      <c r="D194" s="194"/>
      <c r="E194" s="196"/>
      <c r="G194" s="390" t="str">
        <f t="shared" si="16"/>
        <v/>
      </c>
      <c r="H194" s="391" t="str">
        <f t="shared" si="17"/>
        <v/>
      </c>
      <c r="I194" s="391" t="str">
        <f t="shared" si="18"/>
        <v/>
      </c>
      <c r="J194" s="391" t="str">
        <f t="shared" si="19"/>
        <v/>
      </c>
      <c r="K194" s="391" t="str">
        <f t="shared" si="20"/>
        <v/>
      </c>
      <c r="L194" s="391" t="str">
        <f t="shared" si="21"/>
        <v/>
      </c>
      <c r="M194" s="392" t="str">
        <f t="shared" si="22"/>
        <v/>
      </c>
      <c r="N194" s="192"/>
      <c r="O194" s="197"/>
      <c r="P194" s="164">
        <f t="shared" ca="1" si="23"/>
        <v>0</v>
      </c>
    </row>
    <row r="195" spans="1:16" ht="15">
      <c r="A195" s="156"/>
      <c r="B195" s="234"/>
      <c r="C195" s="191"/>
      <c r="D195" s="194"/>
      <c r="E195" s="196"/>
      <c r="G195" s="390" t="str">
        <f t="shared" si="16"/>
        <v/>
      </c>
      <c r="H195" s="391" t="str">
        <f t="shared" si="17"/>
        <v/>
      </c>
      <c r="I195" s="391" t="str">
        <f t="shared" si="18"/>
        <v/>
      </c>
      <c r="J195" s="391" t="str">
        <f t="shared" si="19"/>
        <v/>
      </c>
      <c r="K195" s="391" t="str">
        <f t="shared" si="20"/>
        <v/>
      </c>
      <c r="L195" s="391" t="str">
        <f t="shared" si="21"/>
        <v/>
      </c>
      <c r="M195" s="392" t="str">
        <f t="shared" si="22"/>
        <v/>
      </c>
      <c r="N195" s="192"/>
      <c r="O195" s="197"/>
      <c r="P195" s="164">
        <f t="shared" ca="1" si="23"/>
        <v>0</v>
      </c>
    </row>
    <row r="196" spans="1:16" ht="15">
      <c r="A196" s="156"/>
      <c r="B196" s="234"/>
      <c r="C196" s="191"/>
      <c r="D196" s="194"/>
      <c r="E196" s="196"/>
      <c r="G196" s="390" t="str">
        <f t="shared" si="16"/>
        <v/>
      </c>
      <c r="H196" s="391" t="str">
        <f t="shared" si="17"/>
        <v/>
      </c>
      <c r="I196" s="391" t="str">
        <f t="shared" si="18"/>
        <v/>
      </c>
      <c r="J196" s="391" t="str">
        <f t="shared" si="19"/>
        <v/>
      </c>
      <c r="K196" s="391" t="str">
        <f t="shared" si="20"/>
        <v/>
      </c>
      <c r="L196" s="391" t="str">
        <f t="shared" si="21"/>
        <v/>
      </c>
      <c r="M196" s="392" t="str">
        <f t="shared" si="22"/>
        <v/>
      </c>
      <c r="N196" s="192"/>
      <c r="O196" s="197"/>
      <c r="P196" s="164">
        <f t="shared" ca="1" si="23"/>
        <v>0</v>
      </c>
    </row>
    <row r="197" spans="1:16" ht="15">
      <c r="A197" s="156"/>
      <c r="B197" s="234"/>
      <c r="C197" s="191"/>
      <c r="D197" s="194"/>
      <c r="E197" s="196"/>
      <c r="G197" s="390" t="str">
        <f t="shared" si="16"/>
        <v/>
      </c>
      <c r="H197" s="391" t="str">
        <f t="shared" si="17"/>
        <v/>
      </c>
      <c r="I197" s="391" t="str">
        <f t="shared" si="18"/>
        <v/>
      </c>
      <c r="J197" s="391" t="str">
        <f t="shared" si="19"/>
        <v/>
      </c>
      <c r="K197" s="391" t="str">
        <f t="shared" si="20"/>
        <v/>
      </c>
      <c r="L197" s="391" t="str">
        <f t="shared" si="21"/>
        <v/>
      </c>
      <c r="M197" s="392" t="str">
        <f t="shared" si="22"/>
        <v/>
      </c>
      <c r="N197" s="192"/>
      <c r="O197" s="197"/>
      <c r="P197" s="164">
        <f t="shared" ca="1" si="23"/>
        <v>0</v>
      </c>
    </row>
    <row r="198" spans="1:16" ht="15">
      <c r="A198" s="156"/>
      <c r="B198" s="234"/>
      <c r="C198" s="191"/>
      <c r="D198" s="194"/>
      <c r="E198" s="196"/>
      <c r="G198" s="390" t="str">
        <f t="shared" si="16"/>
        <v/>
      </c>
      <c r="H198" s="391" t="str">
        <f t="shared" si="17"/>
        <v/>
      </c>
      <c r="I198" s="391" t="str">
        <f t="shared" si="18"/>
        <v/>
      </c>
      <c r="J198" s="391" t="str">
        <f t="shared" si="19"/>
        <v/>
      </c>
      <c r="K198" s="391" t="str">
        <f t="shared" si="20"/>
        <v/>
      </c>
      <c r="L198" s="391" t="str">
        <f t="shared" si="21"/>
        <v/>
      </c>
      <c r="M198" s="392" t="str">
        <f t="shared" si="22"/>
        <v/>
      </c>
      <c r="N198" s="192"/>
      <c r="O198" s="197"/>
      <c r="P198" s="164">
        <f t="shared" ca="1" si="23"/>
        <v>0</v>
      </c>
    </row>
    <row r="199" spans="1:16" ht="15">
      <c r="A199" s="156"/>
      <c r="B199" s="234"/>
      <c r="C199" s="191"/>
      <c r="D199" s="194"/>
      <c r="E199" s="196"/>
      <c r="G199" s="390" t="str">
        <f t="shared" si="16"/>
        <v/>
      </c>
      <c r="H199" s="391" t="str">
        <f t="shared" si="17"/>
        <v/>
      </c>
      <c r="I199" s="391" t="str">
        <f t="shared" si="18"/>
        <v/>
      </c>
      <c r="J199" s="391" t="str">
        <f t="shared" si="19"/>
        <v/>
      </c>
      <c r="K199" s="391" t="str">
        <f t="shared" si="20"/>
        <v/>
      </c>
      <c r="L199" s="391" t="str">
        <f t="shared" si="21"/>
        <v/>
      </c>
      <c r="M199" s="392" t="str">
        <f t="shared" si="22"/>
        <v/>
      </c>
      <c r="N199" s="192"/>
      <c r="O199" s="197"/>
      <c r="P199" s="164">
        <f t="shared" ca="1" si="23"/>
        <v>0</v>
      </c>
    </row>
    <row r="200" spans="1:16" ht="15">
      <c r="A200" s="156"/>
      <c r="B200" s="234"/>
      <c r="C200" s="191"/>
      <c r="D200" s="194"/>
      <c r="E200" s="196"/>
      <c r="G200" s="390" t="str">
        <f t="shared" si="16"/>
        <v/>
      </c>
      <c r="H200" s="391" t="str">
        <f t="shared" si="17"/>
        <v/>
      </c>
      <c r="I200" s="391" t="str">
        <f t="shared" si="18"/>
        <v/>
      </c>
      <c r="J200" s="391" t="str">
        <f t="shared" si="19"/>
        <v/>
      </c>
      <c r="K200" s="391" t="str">
        <f t="shared" si="20"/>
        <v/>
      </c>
      <c r="L200" s="391" t="str">
        <f t="shared" si="21"/>
        <v/>
      </c>
      <c r="M200" s="392" t="str">
        <f t="shared" si="22"/>
        <v/>
      </c>
      <c r="N200" s="192"/>
      <c r="O200" s="197"/>
      <c r="P200" s="164">
        <f t="shared" ca="1" si="23"/>
        <v>0</v>
      </c>
    </row>
    <row r="201" spans="1:16" ht="15">
      <c r="A201" s="156"/>
      <c r="B201" s="234"/>
      <c r="C201" s="191"/>
      <c r="D201" s="194"/>
      <c r="E201" s="196"/>
      <c r="G201" s="390" t="str">
        <f t="shared" si="16"/>
        <v/>
      </c>
      <c r="H201" s="391" t="str">
        <f t="shared" si="17"/>
        <v/>
      </c>
      <c r="I201" s="391" t="str">
        <f t="shared" si="18"/>
        <v/>
      </c>
      <c r="J201" s="391" t="str">
        <f t="shared" si="19"/>
        <v/>
      </c>
      <c r="K201" s="391" t="str">
        <f t="shared" si="20"/>
        <v/>
      </c>
      <c r="L201" s="391" t="str">
        <f t="shared" si="21"/>
        <v/>
      </c>
      <c r="M201" s="392" t="str">
        <f t="shared" si="22"/>
        <v/>
      </c>
      <c r="N201" s="192"/>
      <c r="O201" s="197"/>
      <c r="P201" s="164">
        <f t="shared" ca="1" si="23"/>
        <v>0</v>
      </c>
    </row>
    <row r="202" spans="1:16" ht="15">
      <c r="A202" s="156"/>
      <c r="B202" s="234"/>
      <c r="C202" s="191"/>
      <c r="D202" s="194"/>
      <c r="E202" s="196"/>
      <c r="G202" s="390" t="str">
        <f t="shared" ref="G202:G259" si="24">IF($E202="","",$E202+$G$9)</f>
        <v/>
      </c>
      <c r="H202" s="391" t="str">
        <f t="shared" ref="H202:H259" si="25">IF($E202="","",$E202+$H$9)</f>
        <v/>
      </c>
      <c r="I202" s="391" t="str">
        <f t="shared" ref="I202:I259" si="26">IF($E202="","",$E202+$I$9)</f>
        <v/>
      </c>
      <c r="J202" s="391" t="str">
        <f t="shared" ref="J202:J259" si="27">IF($E202="","",$E202+$J$9)</f>
        <v/>
      </c>
      <c r="K202" s="391" t="str">
        <f t="shared" ref="K202:K259" si="28">IF($E202="","",$E202+$K$9)</f>
        <v/>
      </c>
      <c r="L202" s="391" t="str">
        <f t="shared" ref="L202:L259" si="29">IF($E202="","",$E202+$L$9)</f>
        <v/>
      </c>
      <c r="M202" s="392" t="str">
        <f t="shared" ref="M202:M259" si="30">IF($E202="","",$E202+$M$9)</f>
        <v/>
      </c>
      <c r="N202" s="192"/>
      <c r="O202" s="197"/>
      <c r="P202" s="164">
        <f t="shared" ca="1" si="23"/>
        <v>0</v>
      </c>
    </row>
    <row r="203" spans="1:16" ht="15">
      <c r="A203" s="156"/>
      <c r="B203" s="234"/>
      <c r="C203" s="191"/>
      <c r="D203" s="194"/>
      <c r="E203" s="196"/>
      <c r="G203" s="390" t="str">
        <f t="shared" si="24"/>
        <v/>
      </c>
      <c r="H203" s="391" t="str">
        <f t="shared" si="25"/>
        <v/>
      </c>
      <c r="I203" s="391" t="str">
        <f t="shared" si="26"/>
        <v/>
      </c>
      <c r="J203" s="391" t="str">
        <f t="shared" si="27"/>
        <v/>
      </c>
      <c r="K203" s="391" t="str">
        <f t="shared" si="28"/>
        <v/>
      </c>
      <c r="L203" s="391" t="str">
        <f t="shared" si="29"/>
        <v/>
      </c>
      <c r="M203" s="392" t="str">
        <f t="shared" si="30"/>
        <v/>
      </c>
      <c r="N203" s="192"/>
      <c r="O203" s="197"/>
      <c r="P203" s="164">
        <f t="shared" ca="1" si="23"/>
        <v>0</v>
      </c>
    </row>
    <row r="204" spans="1:16" ht="15">
      <c r="A204" s="156"/>
      <c r="B204" s="234"/>
      <c r="C204" s="191"/>
      <c r="D204" s="194"/>
      <c r="E204" s="196"/>
      <c r="G204" s="390" t="str">
        <f t="shared" si="24"/>
        <v/>
      </c>
      <c r="H204" s="391" t="str">
        <f t="shared" si="25"/>
        <v/>
      </c>
      <c r="I204" s="391" t="str">
        <f t="shared" si="26"/>
        <v/>
      </c>
      <c r="J204" s="391" t="str">
        <f t="shared" si="27"/>
        <v/>
      </c>
      <c r="K204" s="391" t="str">
        <f t="shared" si="28"/>
        <v/>
      </c>
      <c r="L204" s="391" t="str">
        <f t="shared" si="29"/>
        <v/>
      </c>
      <c r="M204" s="392" t="str">
        <f t="shared" si="30"/>
        <v/>
      </c>
      <c r="N204" s="192"/>
      <c r="O204" s="197"/>
      <c r="P204" s="164">
        <f t="shared" ref="P204:P259" ca="1" si="31">IFERROR(IF(G204=TODAY(),"1",IF(H204=TODAY(),"1",IF(I204=TODAY(),"1",IF(J204=TODAY(),"1",IF(K204=TODAY(),"1",IF(L204=TODAY(),"1",IF(M204=TODAY(),"1",))))))),"")</f>
        <v>0</v>
      </c>
    </row>
    <row r="205" spans="1:16" ht="15">
      <c r="A205" s="156"/>
      <c r="B205" s="234"/>
      <c r="C205" s="191"/>
      <c r="D205" s="194"/>
      <c r="E205" s="196"/>
      <c r="G205" s="390" t="str">
        <f t="shared" si="24"/>
        <v/>
      </c>
      <c r="H205" s="391" t="str">
        <f t="shared" si="25"/>
        <v/>
      </c>
      <c r="I205" s="391" t="str">
        <f t="shared" si="26"/>
        <v/>
      </c>
      <c r="J205" s="391" t="str">
        <f t="shared" si="27"/>
        <v/>
      </c>
      <c r="K205" s="391" t="str">
        <f t="shared" si="28"/>
        <v/>
      </c>
      <c r="L205" s="391" t="str">
        <f t="shared" si="29"/>
        <v/>
      </c>
      <c r="M205" s="392" t="str">
        <f t="shared" si="30"/>
        <v/>
      </c>
      <c r="N205" s="192"/>
      <c r="O205" s="197"/>
      <c r="P205" s="164">
        <f t="shared" ca="1" si="31"/>
        <v>0</v>
      </c>
    </row>
    <row r="206" spans="1:16" ht="15">
      <c r="A206" s="156"/>
      <c r="B206" s="234"/>
      <c r="C206" s="191"/>
      <c r="D206" s="194"/>
      <c r="E206" s="196"/>
      <c r="G206" s="390" t="str">
        <f t="shared" si="24"/>
        <v/>
      </c>
      <c r="H206" s="391" t="str">
        <f t="shared" si="25"/>
        <v/>
      </c>
      <c r="I206" s="391" t="str">
        <f t="shared" si="26"/>
        <v/>
      </c>
      <c r="J206" s="391" t="str">
        <f t="shared" si="27"/>
        <v/>
      </c>
      <c r="K206" s="391" t="str">
        <f t="shared" si="28"/>
        <v/>
      </c>
      <c r="L206" s="391" t="str">
        <f t="shared" si="29"/>
        <v/>
      </c>
      <c r="M206" s="392" t="str">
        <f t="shared" si="30"/>
        <v/>
      </c>
      <c r="N206" s="192"/>
      <c r="O206" s="197"/>
      <c r="P206" s="164">
        <f t="shared" ca="1" si="31"/>
        <v>0</v>
      </c>
    </row>
    <row r="207" spans="1:16" ht="15">
      <c r="A207" s="156"/>
      <c r="B207" s="234"/>
      <c r="C207" s="191"/>
      <c r="D207" s="194"/>
      <c r="E207" s="196"/>
      <c r="G207" s="390" t="str">
        <f t="shared" si="24"/>
        <v/>
      </c>
      <c r="H207" s="391" t="str">
        <f t="shared" si="25"/>
        <v/>
      </c>
      <c r="I207" s="391" t="str">
        <f t="shared" si="26"/>
        <v/>
      </c>
      <c r="J207" s="391" t="str">
        <f t="shared" si="27"/>
        <v/>
      </c>
      <c r="K207" s="391" t="str">
        <f t="shared" si="28"/>
        <v/>
      </c>
      <c r="L207" s="391" t="str">
        <f t="shared" si="29"/>
        <v/>
      </c>
      <c r="M207" s="392" t="str">
        <f t="shared" si="30"/>
        <v/>
      </c>
      <c r="N207" s="192"/>
      <c r="O207" s="197"/>
      <c r="P207" s="164">
        <f t="shared" ca="1" si="31"/>
        <v>0</v>
      </c>
    </row>
    <row r="208" spans="1:16" ht="15">
      <c r="A208" s="156"/>
      <c r="B208" s="234"/>
      <c r="C208" s="191"/>
      <c r="D208" s="194"/>
      <c r="E208" s="196"/>
      <c r="G208" s="390" t="str">
        <f t="shared" si="24"/>
        <v/>
      </c>
      <c r="H208" s="391" t="str">
        <f t="shared" si="25"/>
        <v/>
      </c>
      <c r="I208" s="391" t="str">
        <f t="shared" si="26"/>
        <v/>
      </c>
      <c r="J208" s="391" t="str">
        <f t="shared" si="27"/>
        <v/>
      </c>
      <c r="K208" s="391" t="str">
        <f t="shared" si="28"/>
        <v/>
      </c>
      <c r="L208" s="391" t="str">
        <f t="shared" si="29"/>
        <v/>
      </c>
      <c r="M208" s="392" t="str">
        <f t="shared" si="30"/>
        <v/>
      </c>
      <c r="N208" s="192"/>
      <c r="O208" s="197"/>
      <c r="P208" s="164">
        <f t="shared" ca="1" si="31"/>
        <v>0</v>
      </c>
    </row>
    <row r="209" spans="1:16" ht="15">
      <c r="A209" s="156"/>
      <c r="B209" s="234"/>
      <c r="C209" s="191"/>
      <c r="D209" s="194"/>
      <c r="E209" s="196"/>
      <c r="G209" s="390" t="str">
        <f t="shared" si="24"/>
        <v/>
      </c>
      <c r="H209" s="391" t="str">
        <f t="shared" si="25"/>
        <v/>
      </c>
      <c r="I209" s="391" t="str">
        <f t="shared" si="26"/>
        <v/>
      </c>
      <c r="J209" s="391" t="str">
        <f t="shared" si="27"/>
        <v/>
      </c>
      <c r="K209" s="391" t="str">
        <f t="shared" si="28"/>
        <v/>
      </c>
      <c r="L209" s="391" t="str">
        <f t="shared" si="29"/>
        <v/>
      </c>
      <c r="M209" s="392" t="str">
        <f t="shared" si="30"/>
        <v/>
      </c>
      <c r="N209" s="192"/>
      <c r="O209" s="197"/>
      <c r="P209" s="164">
        <f t="shared" ca="1" si="31"/>
        <v>0</v>
      </c>
    </row>
    <row r="210" spans="1:16" ht="15">
      <c r="A210" s="156"/>
      <c r="B210" s="234"/>
      <c r="C210" s="191"/>
      <c r="D210" s="194"/>
      <c r="E210" s="196"/>
      <c r="G210" s="390" t="str">
        <f t="shared" si="24"/>
        <v/>
      </c>
      <c r="H210" s="391" t="str">
        <f t="shared" si="25"/>
        <v/>
      </c>
      <c r="I210" s="391" t="str">
        <f t="shared" si="26"/>
        <v/>
      </c>
      <c r="J210" s="391" t="str">
        <f t="shared" si="27"/>
        <v/>
      </c>
      <c r="K210" s="391" t="str">
        <f t="shared" si="28"/>
        <v/>
      </c>
      <c r="L210" s="391" t="str">
        <f t="shared" si="29"/>
        <v/>
      </c>
      <c r="M210" s="392" t="str">
        <f t="shared" si="30"/>
        <v/>
      </c>
      <c r="N210" s="192"/>
      <c r="O210" s="197"/>
      <c r="P210" s="164">
        <f t="shared" ca="1" si="31"/>
        <v>0</v>
      </c>
    </row>
    <row r="211" spans="1:16" ht="15">
      <c r="A211" s="156"/>
      <c r="B211" s="234"/>
      <c r="C211" s="191"/>
      <c r="D211" s="194"/>
      <c r="E211" s="196"/>
      <c r="G211" s="390" t="str">
        <f t="shared" si="24"/>
        <v/>
      </c>
      <c r="H211" s="391" t="str">
        <f t="shared" si="25"/>
        <v/>
      </c>
      <c r="I211" s="391" t="str">
        <f t="shared" si="26"/>
        <v/>
      </c>
      <c r="J211" s="391" t="str">
        <f t="shared" si="27"/>
        <v/>
      </c>
      <c r="K211" s="391" t="str">
        <f t="shared" si="28"/>
        <v/>
      </c>
      <c r="L211" s="391" t="str">
        <f t="shared" si="29"/>
        <v/>
      </c>
      <c r="M211" s="392" t="str">
        <f t="shared" si="30"/>
        <v/>
      </c>
      <c r="N211" s="192"/>
      <c r="O211" s="197"/>
      <c r="P211" s="164">
        <f t="shared" ca="1" si="31"/>
        <v>0</v>
      </c>
    </row>
    <row r="212" spans="1:16" ht="15">
      <c r="A212" s="156"/>
      <c r="B212" s="234"/>
      <c r="C212" s="191"/>
      <c r="D212" s="194"/>
      <c r="E212" s="196"/>
      <c r="G212" s="390" t="str">
        <f t="shared" si="24"/>
        <v/>
      </c>
      <c r="H212" s="391" t="str">
        <f t="shared" si="25"/>
        <v/>
      </c>
      <c r="I212" s="391" t="str">
        <f t="shared" si="26"/>
        <v/>
      </c>
      <c r="J212" s="391" t="str">
        <f t="shared" si="27"/>
        <v/>
      </c>
      <c r="K212" s="391" t="str">
        <f t="shared" si="28"/>
        <v/>
      </c>
      <c r="L212" s="391" t="str">
        <f t="shared" si="29"/>
        <v/>
      </c>
      <c r="M212" s="392" t="str">
        <f t="shared" si="30"/>
        <v/>
      </c>
      <c r="N212" s="192"/>
      <c r="O212" s="197"/>
      <c r="P212" s="164">
        <f t="shared" ca="1" si="31"/>
        <v>0</v>
      </c>
    </row>
    <row r="213" spans="1:16" ht="15">
      <c r="A213" s="156"/>
      <c r="B213" s="234"/>
      <c r="C213" s="191"/>
      <c r="D213" s="194"/>
      <c r="E213" s="196"/>
      <c r="G213" s="390" t="str">
        <f t="shared" si="24"/>
        <v/>
      </c>
      <c r="H213" s="391" t="str">
        <f t="shared" si="25"/>
        <v/>
      </c>
      <c r="I213" s="391" t="str">
        <f t="shared" si="26"/>
        <v/>
      </c>
      <c r="J213" s="391" t="str">
        <f t="shared" si="27"/>
        <v/>
      </c>
      <c r="K213" s="391" t="str">
        <f t="shared" si="28"/>
        <v/>
      </c>
      <c r="L213" s="391" t="str">
        <f t="shared" si="29"/>
        <v/>
      </c>
      <c r="M213" s="392" t="str">
        <f t="shared" si="30"/>
        <v/>
      </c>
      <c r="N213" s="192"/>
      <c r="O213" s="197"/>
      <c r="P213" s="164">
        <f t="shared" ca="1" si="31"/>
        <v>0</v>
      </c>
    </row>
    <row r="214" spans="1:16" ht="15">
      <c r="A214" s="156"/>
      <c r="B214" s="234"/>
      <c r="C214" s="191"/>
      <c r="D214" s="194"/>
      <c r="E214" s="196"/>
      <c r="G214" s="390" t="str">
        <f t="shared" si="24"/>
        <v/>
      </c>
      <c r="H214" s="391" t="str">
        <f t="shared" si="25"/>
        <v/>
      </c>
      <c r="I214" s="391" t="str">
        <f t="shared" si="26"/>
        <v/>
      </c>
      <c r="J214" s="391" t="str">
        <f t="shared" si="27"/>
        <v/>
      </c>
      <c r="K214" s="391" t="str">
        <f t="shared" si="28"/>
        <v/>
      </c>
      <c r="L214" s="391" t="str">
        <f t="shared" si="29"/>
        <v/>
      </c>
      <c r="M214" s="392" t="str">
        <f t="shared" si="30"/>
        <v/>
      </c>
      <c r="N214" s="192"/>
      <c r="O214" s="197"/>
      <c r="P214" s="164">
        <f t="shared" ca="1" si="31"/>
        <v>0</v>
      </c>
    </row>
    <row r="215" spans="1:16" ht="15">
      <c r="A215" s="156"/>
      <c r="B215" s="234"/>
      <c r="C215" s="191"/>
      <c r="D215" s="194"/>
      <c r="E215" s="196"/>
      <c r="G215" s="390" t="str">
        <f t="shared" si="24"/>
        <v/>
      </c>
      <c r="H215" s="391" t="str">
        <f t="shared" si="25"/>
        <v/>
      </c>
      <c r="I215" s="391" t="str">
        <f t="shared" si="26"/>
        <v/>
      </c>
      <c r="J215" s="391" t="str">
        <f t="shared" si="27"/>
        <v/>
      </c>
      <c r="K215" s="391" t="str">
        <f t="shared" si="28"/>
        <v/>
      </c>
      <c r="L215" s="391" t="str">
        <f t="shared" si="29"/>
        <v/>
      </c>
      <c r="M215" s="392" t="str">
        <f t="shared" si="30"/>
        <v/>
      </c>
      <c r="N215" s="192"/>
      <c r="O215" s="197"/>
      <c r="P215" s="164">
        <f t="shared" ca="1" si="31"/>
        <v>0</v>
      </c>
    </row>
    <row r="216" spans="1:16" ht="15">
      <c r="A216" s="156"/>
      <c r="B216" s="234"/>
      <c r="C216" s="191"/>
      <c r="D216" s="194"/>
      <c r="E216" s="196"/>
      <c r="G216" s="390" t="str">
        <f t="shared" si="24"/>
        <v/>
      </c>
      <c r="H216" s="391" t="str">
        <f t="shared" si="25"/>
        <v/>
      </c>
      <c r="I216" s="391" t="str">
        <f t="shared" si="26"/>
        <v/>
      </c>
      <c r="J216" s="391" t="str">
        <f t="shared" si="27"/>
        <v/>
      </c>
      <c r="K216" s="391" t="str">
        <f t="shared" si="28"/>
        <v/>
      </c>
      <c r="L216" s="391" t="str">
        <f t="shared" si="29"/>
        <v/>
      </c>
      <c r="M216" s="392" t="str">
        <f t="shared" si="30"/>
        <v/>
      </c>
      <c r="N216" s="192"/>
      <c r="O216" s="197"/>
      <c r="P216" s="164">
        <f t="shared" ca="1" si="31"/>
        <v>0</v>
      </c>
    </row>
    <row r="217" spans="1:16" ht="15">
      <c r="A217" s="156"/>
      <c r="B217" s="234"/>
      <c r="C217" s="191"/>
      <c r="D217" s="194"/>
      <c r="E217" s="196"/>
      <c r="G217" s="390" t="str">
        <f t="shared" si="24"/>
        <v/>
      </c>
      <c r="H217" s="391" t="str">
        <f t="shared" si="25"/>
        <v/>
      </c>
      <c r="I217" s="391" t="str">
        <f t="shared" si="26"/>
        <v/>
      </c>
      <c r="J217" s="391" t="str">
        <f t="shared" si="27"/>
        <v/>
      </c>
      <c r="K217" s="391" t="str">
        <f t="shared" si="28"/>
        <v/>
      </c>
      <c r="L217" s="391" t="str">
        <f t="shared" si="29"/>
        <v/>
      </c>
      <c r="M217" s="392" t="str">
        <f t="shared" si="30"/>
        <v/>
      </c>
      <c r="N217" s="192"/>
      <c r="O217" s="197"/>
      <c r="P217" s="164">
        <f t="shared" ca="1" si="31"/>
        <v>0</v>
      </c>
    </row>
    <row r="218" spans="1:16" ht="15">
      <c r="A218" s="156"/>
      <c r="B218" s="234"/>
      <c r="C218" s="191"/>
      <c r="D218" s="194"/>
      <c r="E218" s="196"/>
      <c r="G218" s="390" t="str">
        <f t="shared" si="24"/>
        <v/>
      </c>
      <c r="H218" s="391" t="str">
        <f t="shared" si="25"/>
        <v/>
      </c>
      <c r="I218" s="391" t="str">
        <f t="shared" si="26"/>
        <v/>
      </c>
      <c r="J218" s="391" t="str">
        <f t="shared" si="27"/>
        <v/>
      </c>
      <c r="K218" s="391" t="str">
        <f t="shared" si="28"/>
        <v/>
      </c>
      <c r="L218" s="391" t="str">
        <f t="shared" si="29"/>
        <v/>
      </c>
      <c r="M218" s="392" t="str">
        <f t="shared" si="30"/>
        <v/>
      </c>
      <c r="N218" s="192"/>
      <c r="O218" s="197"/>
      <c r="P218" s="164">
        <f t="shared" ca="1" si="31"/>
        <v>0</v>
      </c>
    </row>
    <row r="219" spans="1:16" ht="15">
      <c r="A219" s="156"/>
      <c r="B219" s="234"/>
      <c r="C219" s="191"/>
      <c r="D219" s="194"/>
      <c r="E219" s="196"/>
      <c r="G219" s="390" t="str">
        <f t="shared" si="24"/>
        <v/>
      </c>
      <c r="H219" s="391" t="str">
        <f t="shared" si="25"/>
        <v/>
      </c>
      <c r="I219" s="391" t="str">
        <f t="shared" si="26"/>
        <v/>
      </c>
      <c r="J219" s="391" t="str">
        <f t="shared" si="27"/>
        <v/>
      </c>
      <c r="K219" s="391" t="str">
        <f t="shared" si="28"/>
        <v/>
      </c>
      <c r="L219" s="391" t="str">
        <f t="shared" si="29"/>
        <v/>
      </c>
      <c r="M219" s="392" t="str">
        <f t="shared" si="30"/>
        <v/>
      </c>
      <c r="N219" s="192"/>
      <c r="O219" s="197"/>
      <c r="P219" s="164">
        <f t="shared" ca="1" si="31"/>
        <v>0</v>
      </c>
    </row>
    <row r="220" spans="1:16" ht="15">
      <c r="A220" s="156"/>
      <c r="B220" s="234"/>
      <c r="C220" s="191"/>
      <c r="D220" s="194"/>
      <c r="E220" s="196"/>
      <c r="G220" s="390" t="str">
        <f t="shared" si="24"/>
        <v/>
      </c>
      <c r="H220" s="391" t="str">
        <f t="shared" si="25"/>
        <v/>
      </c>
      <c r="I220" s="391" t="str">
        <f t="shared" si="26"/>
        <v/>
      </c>
      <c r="J220" s="391" t="str">
        <f t="shared" si="27"/>
        <v/>
      </c>
      <c r="K220" s="391" t="str">
        <f t="shared" si="28"/>
        <v/>
      </c>
      <c r="L220" s="391" t="str">
        <f t="shared" si="29"/>
        <v/>
      </c>
      <c r="M220" s="392" t="str">
        <f t="shared" si="30"/>
        <v/>
      </c>
      <c r="N220" s="192"/>
      <c r="O220" s="197"/>
      <c r="P220" s="164">
        <f t="shared" ca="1" si="31"/>
        <v>0</v>
      </c>
    </row>
    <row r="221" spans="1:16" ht="15">
      <c r="A221" s="156"/>
      <c r="B221" s="234"/>
      <c r="C221" s="191"/>
      <c r="D221" s="194"/>
      <c r="E221" s="196"/>
      <c r="G221" s="390" t="str">
        <f t="shared" si="24"/>
        <v/>
      </c>
      <c r="H221" s="391" t="str">
        <f t="shared" si="25"/>
        <v/>
      </c>
      <c r="I221" s="391" t="str">
        <f t="shared" si="26"/>
        <v/>
      </c>
      <c r="J221" s="391" t="str">
        <f t="shared" si="27"/>
        <v/>
      </c>
      <c r="K221" s="391" t="str">
        <f t="shared" si="28"/>
        <v/>
      </c>
      <c r="L221" s="391" t="str">
        <f t="shared" si="29"/>
        <v/>
      </c>
      <c r="M221" s="392" t="str">
        <f t="shared" si="30"/>
        <v/>
      </c>
      <c r="N221" s="192"/>
      <c r="O221" s="197"/>
      <c r="P221" s="164">
        <f t="shared" ca="1" si="31"/>
        <v>0</v>
      </c>
    </row>
    <row r="222" spans="1:16" ht="15">
      <c r="A222" s="156"/>
      <c r="B222" s="234"/>
      <c r="C222" s="191"/>
      <c r="D222" s="194"/>
      <c r="E222" s="196"/>
      <c r="G222" s="390" t="str">
        <f t="shared" si="24"/>
        <v/>
      </c>
      <c r="H222" s="391" t="str">
        <f t="shared" si="25"/>
        <v/>
      </c>
      <c r="I222" s="391" t="str">
        <f t="shared" si="26"/>
        <v/>
      </c>
      <c r="J222" s="391" t="str">
        <f t="shared" si="27"/>
        <v/>
      </c>
      <c r="K222" s="391" t="str">
        <f t="shared" si="28"/>
        <v/>
      </c>
      <c r="L222" s="391" t="str">
        <f t="shared" si="29"/>
        <v/>
      </c>
      <c r="M222" s="392" t="str">
        <f t="shared" si="30"/>
        <v/>
      </c>
      <c r="N222" s="192"/>
      <c r="O222" s="197"/>
      <c r="P222" s="164">
        <f t="shared" ca="1" si="31"/>
        <v>0</v>
      </c>
    </row>
    <row r="223" spans="1:16" ht="15">
      <c r="A223" s="156"/>
      <c r="B223" s="234"/>
      <c r="C223" s="191"/>
      <c r="D223" s="194"/>
      <c r="E223" s="196"/>
      <c r="G223" s="390" t="str">
        <f t="shared" si="24"/>
        <v/>
      </c>
      <c r="H223" s="391" t="str">
        <f t="shared" si="25"/>
        <v/>
      </c>
      <c r="I223" s="391" t="str">
        <f t="shared" si="26"/>
        <v/>
      </c>
      <c r="J223" s="391" t="str">
        <f t="shared" si="27"/>
        <v/>
      </c>
      <c r="K223" s="391" t="str">
        <f t="shared" si="28"/>
        <v/>
      </c>
      <c r="L223" s="391" t="str">
        <f t="shared" si="29"/>
        <v/>
      </c>
      <c r="M223" s="392" t="str">
        <f t="shared" si="30"/>
        <v/>
      </c>
      <c r="N223" s="192"/>
      <c r="O223" s="197"/>
      <c r="P223" s="164">
        <f t="shared" ca="1" si="31"/>
        <v>0</v>
      </c>
    </row>
    <row r="224" spans="1:16" ht="15">
      <c r="A224" s="156"/>
      <c r="B224" s="234"/>
      <c r="C224" s="191"/>
      <c r="D224" s="194"/>
      <c r="E224" s="196"/>
      <c r="G224" s="390" t="str">
        <f t="shared" si="24"/>
        <v/>
      </c>
      <c r="H224" s="391" t="str">
        <f t="shared" si="25"/>
        <v/>
      </c>
      <c r="I224" s="391" t="str">
        <f t="shared" si="26"/>
        <v/>
      </c>
      <c r="J224" s="391" t="str">
        <f t="shared" si="27"/>
        <v/>
      </c>
      <c r="K224" s="391" t="str">
        <f t="shared" si="28"/>
        <v/>
      </c>
      <c r="L224" s="391" t="str">
        <f t="shared" si="29"/>
        <v/>
      </c>
      <c r="M224" s="392" t="str">
        <f t="shared" si="30"/>
        <v/>
      </c>
      <c r="N224" s="192"/>
      <c r="O224" s="197"/>
      <c r="P224" s="164">
        <f t="shared" ca="1" si="31"/>
        <v>0</v>
      </c>
    </row>
    <row r="225" spans="1:16" ht="15">
      <c r="A225" s="156"/>
      <c r="B225" s="234"/>
      <c r="C225" s="191"/>
      <c r="D225" s="194"/>
      <c r="E225" s="196"/>
      <c r="G225" s="390" t="str">
        <f t="shared" si="24"/>
        <v/>
      </c>
      <c r="H225" s="391" t="str">
        <f t="shared" si="25"/>
        <v/>
      </c>
      <c r="I225" s="391" t="str">
        <f t="shared" si="26"/>
        <v/>
      </c>
      <c r="J225" s="391" t="str">
        <f t="shared" si="27"/>
        <v/>
      </c>
      <c r="K225" s="391" t="str">
        <f t="shared" si="28"/>
        <v/>
      </c>
      <c r="L225" s="391" t="str">
        <f t="shared" si="29"/>
        <v/>
      </c>
      <c r="M225" s="392" t="str">
        <f t="shared" si="30"/>
        <v/>
      </c>
      <c r="N225" s="192"/>
      <c r="O225" s="197"/>
      <c r="P225" s="164">
        <f t="shared" ca="1" si="31"/>
        <v>0</v>
      </c>
    </row>
    <row r="226" spans="1:16" ht="15">
      <c r="A226" s="156"/>
      <c r="B226" s="234"/>
      <c r="C226" s="191"/>
      <c r="D226" s="194"/>
      <c r="E226" s="196"/>
      <c r="G226" s="390" t="str">
        <f t="shared" si="24"/>
        <v/>
      </c>
      <c r="H226" s="391" t="str">
        <f t="shared" si="25"/>
        <v/>
      </c>
      <c r="I226" s="391" t="str">
        <f t="shared" si="26"/>
        <v/>
      </c>
      <c r="J226" s="391" t="str">
        <f t="shared" si="27"/>
        <v/>
      </c>
      <c r="K226" s="391" t="str">
        <f t="shared" si="28"/>
        <v/>
      </c>
      <c r="L226" s="391" t="str">
        <f t="shared" si="29"/>
        <v/>
      </c>
      <c r="M226" s="392" t="str">
        <f t="shared" si="30"/>
        <v/>
      </c>
      <c r="N226" s="192"/>
      <c r="O226" s="197"/>
      <c r="P226" s="164">
        <f t="shared" ca="1" si="31"/>
        <v>0</v>
      </c>
    </row>
    <row r="227" spans="1:16" ht="15">
      <c r="A227" s="156"/>
      <c r="B227" s="234"/>
      <c r="C227" s="191"/>
      <c r="D227" s="194"/>
      <c r="E227" s="196"/>
      <c r="G227" s="390" t="str">
        <f t="shared" si="24"/>
        <v/>
      </c>
      <c r="H227" s="391" t="str">
        <f t="shared" si="25"/>
        <v/>
      </c>
      <c r="I227" s="391" t="str">
        <f t="shared" si="26"/>
        <v/>
      </c>
      <c r="J227" s="391" t="str">
        <f t="shared" si="27"/>
        <v/>
      </c>
      <c r="K227" s="391" t="str">
        <f t="shared" si="28"/>
        <v/>
      </c>
      <c r="L227" s="391" t="str">
        <f t="shared" si="29"/>
        <v/>
      </c>
      <c r="M227" s="392" t="str">
        <f t="shared" si="30"/>
        <v/>
      </c>
      <c r="N227" s="192"/>
      <c r="O227" s="197"/>
      <c r="P227" s="164">
        <f t="shared" ca="1" si="31"/>
        <v>0</v>
      </c>
    </row>
    <row r="228" spans="1:16" ht="15">
      <c r="A228" s="156"/>
      <c r="B228" s="234"/>
      <c r="C228" s="191"/>
      <c r="D228" s="194"/>
      <c r="E228" s="196"/>
      <c r="G228" s="390" t="str">
        <f t="shared" si="24"/>
        <v/>
      </c>
      <c r="H228" s="391" t="str">
        <f t="shared" si="25"/>
        <v/>
      </c>
      <c r="I228" s="391" t="str">
        <f t="shared" si="26"/>
        <v/>
      </c>
      <c r="J228" s="391" t="str">
        <f t="shared" si="27"/>
        <v/>
      </c>
      <c r="K228" s="391" t="str">
        <f t="shared" si="28"/>
        <v/>
      </c>
      <c r="L228" s="391" t="str">
        <f t="shared" si="29"/>
        <v/>
      </c>
      <c r="M228" s="392" t="str">
        <f t="shared" si="30"/>
        <v/>
      </c>
      <c r="N228" s="192"/>
      <c r="O228" s="197"/>
      <c r="P228" s="164">
        <f t="shared" ca="1" si="31"/>
        <v>0</v>
      </c>
    </row>
    <row r="229" spans="1:16" ht="15">
      <c r="A229" s="156"/>
      <c r="B229" s="234"/>
      <c r="C229" s="191"/>
      <c r="D229" s="194"/>
      <c r="E229" s="196"/>
      <c r="G229" s="390" t="str">
        <f t="shared" si="24"/>
        <v/>
      </c>
      <c r="H229" s="391" t="str">
        <f t="shared" si="25"/>
        <v/>
      </c>
      <c r="I229" s="391" t="str">
        <f t="shared" si="26"/>
        <v/>
      </c>
      <c r="J229" s="391" t="str">
        <f t="shared" si="27"/>
        <v/>
      </c>
      <c r="K229" s="391" t="str">
        <f t="shared" si="28"/>
        <v/>
      </c>
      <c r="L229" s="391" t="str">
        <f t="shared" si="29"/>
        <v/>
      </c>
      <c r="M229" s="392" t="str">
        <f t="shared" si="30"/>
        <v/>
      </c>
      <c r="N229" s="192"/>
      <c r="O229" s="197"/>
      <c r="P229" s="164">
        <f t="shared" ca="1" si="31"/>
        <v>0</v>
      </c>
    </row>
    <row r="230" spans="1:16" ht="15">
      <c r="A230" s="156"/>
      <c r="B230" s="234"/>
      <c r="C230" s="191"/>
      <c r="D230" s="194"/>
      <c r="E230" s="196"/>
      <c r="G230" s="390" t="str">
        <f t="shared" si="24"/>
        <v/>
      </c>
      <c r="H230" s="391" t="str">
        <f t="shared" si="25"/>
        <v/>
      </c>
      <c r="I230" s="391" t="str">
        <f t="shared" si="26"/>
        <v/>
      </c>
      <c r="J230" s="391" t="str">
        <f t="shared" si="27"/>
        <v/>
      </c>
      <c r="K230" s="391" t="str">
        <f t="shared" si="28"/>
        <v/>
      </c>
      <c r="L230" s="391" t="str">
        <f t="shared" si="29"/>
        <v/>
      </c>
      <c r="M230" s="392" t="str">
        <f t="shared" si="30"/>
        <v/>
      </c>
      <c r="N230" s="192"/>
      <c r="O230" s="197"/>
      <c r="P230" s="164">
        <f t="shared" ca="1" si="31"/>
        <v>0</v>
      </c>
    </row>
    <row r="231" spans="1:16" ht="15">
      <c r="A231" s="156"/>
      <c r="B231" s="234"/>
      <c r="C231" s="191"/>
      <c r="D231" s="194"/>
      <c r="E231" s="196"/>
      <c r="G231" s="390" t="str">
        <f t="shared" si="24"/>
        <v/>
      </c>
      <c r="H231" s="391" t="str">
        <f t="shared" si="25"/>
        <v/>
      </c>
      <c r="I231" s="391" t="str">
        <f t="shared" si="26"/>
        <v/>
      </c>
      <c r="J231" s="391" t="str">
        <f t="shared" si="27"/>
        <v/>
      </c>
      <c r="K231" s="391" t="str">
        <f t="shared" si="28"/>
        <v/>
      </c>
      <c r="L231" s="391" t="str">
        <f t="shared" si="29"/>
        <v/>
      </c>
      <c r="M231" s="392" t="str">
        <f t="shared" si="30"/>
        <v/>
      </c>
      <c r="N231" s="192"/>
      <c r="O231" s="197"/>
      <c r="P231" s="164">
        <f t="shared" ca="1" si="31"/>
        <v>0</v>
      </c>
    </row>
    <row r="232" spans="1:16" ht="15">
      <c r="A232" s="156"/>
      <c r="B232" s="234"/>
      <c r="C232" s="191"/>
      <c r="D232" s="194"/>
      <c r="E232" s="196"/>
      <c r="G232" s="390" t="str">
        <f t="shared" si="24"/>
        <v/>
      </c>
      <c r="H232" s="391" t="str">
        <f t="shared" si="25"/>
        <v/>
      </c>
      <c r="I232" s="391" t="str">
        <f t="shared" si="26"/>
        <v/>
      </c>
      <c r="J232" s="391" t="str">
        <f t="shared" si="27"/>
        <v/>
      </c>
      <c r="K232" s="391" t="str">
        <f t="shared" si="28"/>
        <v/>
      </c>
      <c r="L232" s="391" t="str">
        <f t="shared" si="29"/>
        <v/>
      </c>
      <c r="M232" s="392" t="str">
        <f t="shared" si="30"/>
        <v/>
      </c>
      <c r="N232" s="192"/>
      <c r="O232" s="197"/>
      <c r="P232" s="164">
        <f t="shared" ca="1" si="31"/>
        <v>0</v>
      </c>
    </row>
    <row r="233" spans="1:16" ht="15">
      <c r="A233" s="156"/>
      <c r="B233" s="234"/>
      <c r="C233" s="191"/>
      <c r="D233" s="194"/>
      <c r="E233" s="196"/>
      <c r="G233" s="390" t="str">
        <f t="shared" si="24"/>
        <v/>
      </c>
      <c r="H233" s="391" t="str">
        <f t="shared" si="25"/>
        <v/>
      </c>
      <c r="I233" s="391" t="str">
        <f t="shared" si="26"/>
        <v/>
      </c>
      <c r="J233" s="391" t="str">
        <f t="shared" si="27"/>
        <v/>
      </c>
      <c r="K233" s="391" t="str">
        <f t="shared" si="28"/>
        <v/>
      </c>
      <c r="L233" s="391" t="str">
        <f t="shared" si="29"/>
        <v/>
      </c>
      <c r="M233" s="392" t="str">
        <f t="shared" si="30"/>
        <v/>
      </c>
      <c r="N233" s="192"/>
      <c r="O233" s="197"/>
      <c r="P233" s="164">
        <f t="shared" ca="1" si="31"/>
        <v>0</v>
      </c>
    </row>
    <row r="234" spans="1:16" ht="15">
      <c r="A234" s="156"/>
      <c r="B234" s="234"/>
      <c r="C234" s="191"/>
      <c r="D234" s="194"/>
      <c r="E234" s="196"/>
      <c r="G234" s="390" t="str">
        <f t="shared" si="24"/>
        <v/>
      </c>
      <c r="H234" s="391" t="str">
        <f t="shared" si="25"/>
        <v/>
      </c>
      <c r="I234" s="391" t="str">
        <f t="shared" si="26"/>
        <v/>
      </c>
      <c r="J234" s="391" t="str">
        <f t="shared" si="27"/>
        <v/>
      </c>
      <c r="K234" s="391" t="str">
        <f t="shared" si="28"/>
        <v/>
      </c>
      <c r="L234" s="391" t="str">
        <f t="shared" si="29"/>
        <v/>
      </c>
      <c r="M234" s="392" t="str">
        <f t="shared" si="30"/>
        <v/>
      </c>
      <c r="N234" s="192"/>
      <c r="O234" s="197"/>
      <c r="P234" s="164">
        <f t="shared" ca="1" si="31"/>
        <v>0</v>
      </c>
    </row>
    <row r="235" spans="1:16" ht="15">
      <c r="A235" s="156"/>
      <c r="B235" s="234"/>
      <c r="C235" s="191"/>
      <c r="D235" s="194"/>
      <c r="E235" s="196"/>
      <c r="G235" s="390" t="str">
        <f t="shared" si="24"/>
        <v/>
      </c>
      <c r="H235" s="391" t="str">
        <f t="shared" si="25"/>
        <v/>
      </c>
      <c r="I235" s="391" t="str">
        <f t="shared" si="26"/>
        <v/>
      </c>
      <c r="J235" s="391" t="str">
        <f t="shared" si="27"/>
        <v/>
      </c>
      <c r="K235" s="391" t="str">
        <f t="shared" si="28"/>
        <v/>
      </c>
      <c r="L235" s="391" t="str">
        <f t="shared" si="29"/>
        <v/>
      </c>
      <c r="M235" s="392" t="str">
        <f t="shared" si="30"/>
        <v/>
      </c>
      <c r="N235" s="192"/>
      <c r="O235" s="197"/>
      <c r="P235" s="164">
        <f t="shared" ca="1" si="31"/>
        <v>0</v>
      </c>
    </row>
    <row r="236" spans="1:16" ht="15">
      <c r="A236" s="156"/>
      <c r="B236" s="234"/>
      <c r="C236" s="191"/>
      <c r="D236" s="194"/>
      <c r="E236" s="196"/>
      <c r="G236" s="390" t="str">
        <f t="shared" si="24"/>
        <v/>
      </c>
      <c r="H236" s="391" t="str">
        <f t="shared" si="25"/>
        <v/>
      </c>
      <c r="I236" s="391" t="str">
        <f t="shared" si="26"/>
        <v/>
      </c>
      <c r="J236" s="391" t="str">
        <f t="shared" si="27"/>
        <v/>
      </c>
      <c r="K236" s="391" t="str">
        <f t="shared" si="28"/>
        <v/>
      </c>
      <c r="L236" s="391" t="str">
        <f t="shared" si="29"/>
        <v/>
      </c>
      <c r="M236" s="392" t="str">
        <f t="shared" si="30"/>
        <v/>
      </c>
      <c r="N236" s="192"/>
      <c r="O236" s="197"/>
      <c r="P236" s="164">
        <f t="shared" ca="1" si="31"/>
        <v>0</v>
      </c>
    </row>
    <row r="237" spans="1:16" ht="15">
      <c r="A237" s="156"/>
      <c r="B237" s="234"/>
      <c r="C237" s="191"/>
      <c r="D237" s="194"/>
      <c r="E237" s="196"/>
      <c r="G237" s="390" t="str">
        <f t="shared" si="24"/>
        <v/>
      </c>
      <c r="H237" s="391" t="str">
        <f t="shared" si="25"/>
        <v/>
      </c>
      <c r="I237" s="391" t="str">
        <f t="shared" si="26"/>
        <v/>
      </c>
      <c r="J237" s="391" t="str">
        <f t="shared" si="27"/>
        <v/>
      </c>
      <c r="K237" s="391" t="str">
        <f t="shared" si="28"/>
        <v/>
      </c>
      <c r="L237" s="391" t="str">
        <f t="shared" si="29"/>
        <v/>
      </c>
      <c r="M237" s="392" t="str">
        <f t="shared" si="30"/>
        <v/>
      </c>
      <c r="N237" s="192"/>
      <c r="O237" s="197"/>
      <c r="P237" s="164">
        <f t="shared" ca="1" si="31"/>
        <v>0</v>
      </c>
    </row>
    <row r="238" spans="1:16" ht="15">
      <c r="A238" s="156"/>
      <c r="B238" s="234"/>
      <c r="C238" s="191"/>
      <c r="D238" s="194"/>
      <c r="E238" s="196"/>
      <c r="G238" s="390" t="str">
        <f t="shared" si="24"/>
        <v/>
      </c>
      <c r="H238" s="391" t="str">
        <f t="shared" si="25"/>
        <v/>
      </c>
      <c r="I238" s="391" t="str">
        <f t="shared" si="26"/>
        <v/>
      </c>
      <c r="J238" s="391" t="str">
        <f t="shared" si="27"/>
        <v/>
      </c>
      <c r="K238" s="391" t="str">
        <f t="shared" si="28"/>
        <v/>
      </c>
      <c r="L238" s="391" t="str">
        <f t="shared" si="29"/>
        <v/>
      </c>
      <c r="M238" s="392" t="str">
        <f t="shared" si="30"/>
        <v/>
      </c>
      <c r="N238" s="192"/>
      <c r="O238" s="197"/>
      <c r="P238" s="164">
        <f t="shared" ca="1" si="31"/>
        <v>0</v>
      </c>
    </row>
    <row r="239" spans="1:16" ht="15">
      <c r="A239" s="156"/>
      <c r="B239" s="234"/>
      <c r="C239" s="191"/>
      <c r="D239" s="194"/>
      <c r="E239" s="196"/>
      <c r="G239" s="390" t="str">
        <f t="shared" si="24"/>
        <v/>
      </c>
      <c r="H239" s="391" t="str">
        <f t="shared" si="25"/>
        <v/>
      </c>
      <c r="I239" s="391" t="str">
        <f t="shared" si="26"/>
        <v/>
      </c>
      <c r="J239" s="391" t="str">
        <f t="shared" si="27"/>
        <v/>
      </c>
      <c r="K239" s="391" t="str">
        <f t="shared" si="28"/>
        <v/>
      </c>
      <c r="L239" s="391" t="str">
        <f t="shared" si="29"/>
        <v/>
      </c>
      <c r="M239" s="392" t="str">
        <f t="shared" si="30"/>
        <v/>
      </c>
      <c r="N239" s="192"/>
      <c r="O239" s="197"/>
      <c r="P239" s="164">
        <f t="shared" ca="1" si="31"/>
        <v>0</v>
      </c>
    </row>
    <row r="240" spans="1:16" ht="15">
      <c r="A240" s="156"/>
      <c r="B240" s="234"/>
      <c r="C240" s="191"/>
      <c r="D240" s="194"/>
      <c r="E240" s="196"/>
      <c r="G240" s="390" t="str">
        <f t="shared" si="24"/>
        <v/>
      </c>
      <c r="H240" s="391" t="str">
        <f t="shared" si="25"/>
        <v/>
      </c>
      <c r="I240" s="391" t="str">
        <f t="shared" si="26"/>
        <v/>
      </c>
      <c r="J240" s="391" t="str">
        <f t="shared" si="27"/>
        <v/>
      </c>
      <c r="K240" s="391" t="str">
        <f t="shared" si="28"/>
        <v/>
      </c>
      <c r="L240" s="391" t="str">
        <f t="shared" si="29"/>
        <v/>
      </c>
      <c r="M240" s="392" t="str">
        <f t="shared" si="30"/>
        <v/>
      </c>
      <c r="N240" s="192"/>
      <c r="O240" s="197"/>
      <c r="P240" s="164">
        <f t="shared" ca="1" si="31"/>
        <v>0</v>
      </c>
    </row>
    <row r="241" spans="1:16" ht="15">
      <c r="A241" s="156"/>
      <c r="B241" s="234"/>
      <c r="C241" s="191"/>
      <c r="D241" s="194"/>
      <c r="E241" s="196"/>
      <c r="G241" s="390" t="str">
        <f t="shared" si="24"/>
        <v/>
      </c>
      <c r="H241" s="391" t="str">
        <f t="shared" si="25"/>
        <v/>
      </c>
      <c r="I241" s="391" t="str">
        <f t="shared" si="26"/>
        <v/>
      </c>
      <c r="J241" s="391" t="str">
        <f t="shared" si="27"/>
        <v/>
      </c>
      <c r="K241" s="391" t="str">
        <f t="shared" si="28"/>
        <v/>
      </c>
      <c r="L241" s="391" t="str">
        <f t="shared" si="29"/>
        <v/>
      </c>
      <c r="M241" s="392" t="str">
        <f t="shared" si="30"/>
        <v/>
      </c>
      <c r="N241" s="192"/>
      <c r="O241" s="197"/>
      <c r="P241" s="164">
        <f t="shared" ca="1" si="31"/>
        <v>0</v>
      </c>
    </row>
    <row r="242" spans="1:16" ht="15">
      <c r="A242" s="156"/>
      <c r="B242" s="234"/>
      <c r="C242" s="191"/>
      <c r="D242" s="194"/>
      <c r="E242" s="196"/>
      <c r="G242" s="390" t="str">
        <f t="shared" si="24"/>
        <v/>
      </c>
      <c r="H242" s="391" t="str">
        <f t="shared" si="25"/>
        <v/>
      </c>
      <c r="I242" s="391" t="str">
        <f t="shared" si="26"/>
        <v/>
      </c>
      <c r="J242" s="391" t="str">
        <f t="shared" si="27"/>
        <v/>
      </c>
      <c r="K242" s="391" t="str">
        <f t="shared" si="28"/>
        <v/>
      </c>
      <c r="L242" s="391" t="str">
        <f t="shared" si="29"/>
        <v/>
      </c>
      <c r="M242" s="392" t="str">
        <f t="shared" si="30"/>
        <v/>
      </c>
      <c r="N242" s="192"/>
      <c r="O242" s="197"/>
      <c r="P242" s="164">
        <f t="shared" ca="1" si="31"/>
        <v>0</v>
      </c>
    </row>
    <row r="243" spans="1:16" ht="15">
      <c r="A243" s="156"/>
      <c r="B243" s="234"/>
      <c r="C243" s="191"/>
      <c r="D243" s="194"/>
      <c r="E243" s="196"/>
      <c r="G243" s="390" t="str">
        <f t="shared" si="24"/>
        <v/>
      </c>
      <c r="H243" s="391" t="str">
        <f t="shared" si="25"/>
        <v/>
      </c>
      <c r="I243" s="391" t="str">
        <f t="shared" si="26"/>
        <v/>
      </c>
      <c r="J243" s="391" t="str">
        <f t="shared" si="27"/>
        <v/>
      </c>
      <c r="K243" s="391" t="str">
        <f t="shared" si="28"/>
        <v/>
      </c>
      <c r="L243" s="391" t="str">
        <f t="shared" si="29"/>
        <v/>
      </c>
      <c r="M243" s="392" t="str">
        <f t="shared" si="30"/>
        <v/>
      </c>
      <c r="N243" s="192"/>
      <c r="O243" s="197"/>
      <c r="P243" s="164">
        <f t="shared" ca="1" si="31"/>
        <v>0</v>
      </c>
    </row>
    <row r="244" spans="1:16" ht="15">
      <c r="A244" s="156"/>
      <c r="B244" s="234"/>
      <c r="C244" s="191"/>
      <c r="D244" s="194"/>
      <c r="E244" s="196"/>
      <c r="G244" s="390" t="str">
        <f t="shared" si="24"/>
        <v/>
      </c>
      <c r="H244" s="391" t="str">
        <f t="shared" si="25"/>
        <v/>
      </c>
      <c r="I244" s="391" t="str">
        <f t="shared" si="26"/>
        <v/>
      </c>
      <c r="J244" s="391" t="str">
        <f t="shared" si="27"/>
        <v/>
      </c>
      <c r="K244" s="391" t="str">
        <f t="shared" si="28"/>
        <v/>
      </c>
      <c r="L244" s="391" t="str">
        <f t="shared" si="29"/>
        <v/>
      </c>
      <c r="M244" s="392" t="str">
        <f t="shared" si="30"/>
        <v/>
      </c>
      <c r="N244" s="192"/>
      <c r="O244" s="197"/>
      <c r="P244" s="164">
        <f t="shared" ca="1" si="31"/>
        <v>0</v>
      </c>
    </row>
    <row r="245" spans="1:16" ht="15">
      <c r="A245" s="156"/>
      <c r="B245" s="234"/>
      <c r="C245" s="191"/>
      <c r="D245" s="194"/>
      <c r="E245" s="196"/>
      <c r="G245" s="390" t="str">
        <f t="shared" si="24"/>
        <v/>
      </c>
      <c r="H245" s="391" t="str">
        <f t="shared" si="25"/>
        <v/>
      </c>
      <c r="I245" s="391" t="str">
        <f t="shared" si="26"/>
        <v/>
      </c>
      <c r="J245" s="391" t="str">
        <f t="shared" si="27"/>
        <v/>
      </c>
      <c r="K245" s="391" t="str">
        <f t="shared" si="28"/>
        <v/>
      </c>
      <c r="L245" s="391" t="str">
        <f t="shared" si="29"/>
        <v/>
      </c>
      <c r="M245" s="392" t="str">
        <f t="shared" si="30"/>
        <v/>
      </c>
      <c r="N245" s="192"/>
      <c r="O245" s="197"/>
      <c r="P245" s="164">
        <f t="shared" ca="1" si="31"/>
        <v>0</v>
      </c>
    </row>
    <row r="246" spans="1:16" ht="15">
      <c r="A246" s="156"/>
      <c r="B246" s="234"/>
      <c r="C246" s="191"/>
      <c r="D246" s="194"/>
      <c r="E246" s="196"/>
      <c r="G246" s="390" t="str">
        <f t="shared" si="24"/>
        <v/>
      </c>
      <c r="H246" s="391" t="str">
        <f t="shared" si="25"/>
        <v/>
      </c>
      <c r="I246" s="391" t="str">
        <f t="shared" si="26"/>
        <v/>
      </c>
      <c r="J246" s="391" t="str">
        <f t="shared" si="27"/>
        <v/>
      </c>
      <c r="K246" s="391" t="str">
        <f t="shared" si="28"/>
        <v/>
      </c>
      <c r="L246" s="391" t="str">
        <f t="shared" si="29"/>
        <v/>
      </c>
      <c r="M246" s="392" t="str">
        <f t="shared" si="30"/>
        <v/>
      </c>
      <c r="N246" s="192"/>
      <c r="O246" s="197"/>
      <c r="P246" s="164">
        <f t="shared" ca="1" si="31"/>
        <v>0</v>
      </c>
    </row>
    <row r="247" spans="1:16" ht="15">
      <c r="A247" s="156"/>
      <c r="B247" s="234"/>
      <c r="C247" s="191"/>
      <c r="D247" s="194"/>
      <c r="E247" s="196"/>
      <c r="G247" s="390" t="str">
        <f t="shared" si="24"/>
        <v/>
      </c>
      <c r="H247" s="391" t="str">
        <f t="shared" si="25"/>
        <v/>
      </c>
      <c r="I247" s="391" t="str">
        <f t="shared" si="26"/>
        <v/>
      </c>
      <c r="J247" s="391" t="str">
        <f t="shared" si="27"/>
        <v/>
      </c>
      <c r="K247" s="391" t="str">
        <f t="shared" si="28"/>
        <v/>
      </c>
      <c r="L247" s="391" t="str">
        <f t="shared" si="29"/>
        <v/>
      </c>
      <c r="M247" s="392" t="str">
        <f t="shared" si="30"/>
        <v/>
      </c>
      <c r="N247" s="192"/>
      <c r="O247" s="197"/>
      <c r="P247" s="164">
        <f t="shared" ca="1" si="31"/>
        <v>0</v>
      </c>
    </row>
    <row r="248" spans="1:16" ht="15">
      <c r="A248" s="156"/>
      <c r="B248" s="234"/>
      <c r="C248" s="191"/>
      <c r="D248" s="194"/>
      <c r="E248" s="196"/>
      <c r="G248" s="390" t="str">
        <f t="shared" si="24"/>
        <v/>
      </c>
      <c r="H248" s="391" t="str">
        <f t="shared" si="25"/>
        <v/>
      </c>
      <c r="I248" s="391" t="str">
        <f t="shared" si="26"/>
        <v/>
      </c>
      <c r="J248" s="391" t="str">
        <f t="shared" si="27"/>
        <v/>
      </c>
      <c r="K248" s="391" t="str">
        <f t="shared" si="28"/>
        <v/>
      </c>
      <c r="L248" s="391" t="str">
        <f t="shared" si="29"/>
        <v/>
      </c>
      <c r="M248" s="392" t="str">
        <f t="shared" si="30"/>
        <v/>
      </c>
      <c r="N248" s="192"/>
      <c r="O248" s="197"/>
      <c r="P248" s="164">
        <f t="shared" ca="1" si="31"/>
        <v>0</v>
      </c>
    </row>
    <row r="249" spans="1:16" ht="15">
      <c r="A249" s="156"/>
      <c r="B249" s="234"/>
      <c r="C249" s="191"/>
      <c r="D249" s="194"/>
      <c r="E249" s="196"/>
      <c r="G249" s="390" t="str">
        <f t="shared" si="24"/>
        <v/>
      </c>
      <c r="H249" s="391" t="str">
        <f t="shared" si="25"/>
        <v/>
      </c>
      <c r="I249" s="391" t="str">
        <f t="shared" si="26"/>
        <v/>
      </c>
      <c r="J249" s="391" t="str">
        <f t="shared" si="27"/>
        <v/>
      </c>
      <c r="K249" s="391" t="str">
        <f t="shared" si="28"/>
        <v/>
      </c>
      <c r="L249" s="391" t="str">
        <f t="shared" si="29"/>
        <v/>
      </c>
      <c r="M249" s="392" t="str">
        <f t="shared" si="30"/>
        <v/>
      </c>
      <c r="N249" s="192"/>
      <c r="O249" s="197"/>
      <c r="P249" s="164">
        <f t="shared" ca="1" si="31"/>
        <v>0</v>
      </c>
    </row>
    <row r="250" spans="1:16" ht="15">
      <c r="A250" s="156"/>
      <c r="B250" s="234"/>
      <c r="C250" s="191"/>
      <c r="D250" s="194"/>
      <c r="E250" s="196"/>
      <c r="G250" s="390" t="str">
        <f t="shared" si="24"/>
        <v/>
      </c>
      <c r="H250" s="391" t="str">
        <f t="shared" si="25"/>
        <v/>
      </c>
      <c r="I250" s="391" t="str">
        <f t="shared" si="26"/>
        <v/>
      </c>
      <c r="J250" s="391" t="str">
        <f t="shared" si="27"/>
        <v/>
      </c>
      <c r="K250" s="391" t="str">
        <f t="shared" si="28"/>
        <v/>
      </c>
      <c r="L250" s="391" t="str">
        <f t="shared" si="29"/>
        <v/>
      </c>
      <c r="M250" s="392" t="str">
        <f t="shared" si="30"/>
        <v/>
      </c>
      <c r="N250" s="192"/>
      <c r="O250" s="197"/>
      <c r="P250" s="164">
        <f t="shared" ca="1" si="31"/>
        <v>0</v>
      </c>
    </row>
    <row r="251" spans="1:16" ht="15">
      <c r="A251" s="156"/>
      <c r="B251" s="234"/>
      <c r="C251" s="191"/>
      <c r="D251" s="194"/>
      <c r="E251" s="196"/>
      <c r="G251" s="390" t="str">
        <f t="shared" si="24"/>
        <v/>
      </c>
      <c r="H251" s="391" t="str">
        <f t="shared" si="25"/>
        <v/>
      </c>
      <c r="I251" s="391" t="str">
        <f t="shared" si="26"/>
        <v/>
      </c>
      <c r="J251" s="391" t="str">
        <f t="shared" si="27"/>
        <v/>
      </c>
      <c r="K251" s="391" t="str">
        <f t="shared" si="28"/>
        <v/>
      </c>
      <c r="L251" s="391" t="str">
        <f t="shared" si="29"/>
        <v/>
      </c>
      <c r="M251" s="392" t="str">
        <f t="shared" si="30"/>
        <v/>
      </c>
      <c r="N251" s="192"/>
      <c r="O251" s="197"/>
      <c r="P251" s="164">
        <f t="shared" ca="1" si="31"/>
        <v>0</v>
      </c>
    </row>
    <row r="252" spans="1:16" ht="15">
      <c r="A252" s="156"/>
      <c r="B252" s="234"/>
      <c r="C252" s="191"/>
      <c r="D252" s="194"/>
      <c r="E252" s="196"/>
      <c r="G252" s="390" t="str">
        <f t="shared" si="24"/>
        <v/>
      </c>
      <c r="H252" s="391" t="str">
        <f t="shared" si="25"/>
        <v/>
      </c>
      <c r="I252" s="391" t="str">
        <f t="shared" si="26"/>
        <v/>
      </c>
      <c r="J252" s="391" t="str">
        <f t="shared" si="27"/>
        <v/>
      </c>
      <c r="K252" s="391" t="str">
        <f t="shared" si="28"/>
        <v/>
      </c>
      <c r="L252" s="391" t="str">
        <f t="shared" si="29"/>
        <v/>
      </c>
      <c r="M252" s="392" t="str">
        <f t="shared" si="30"/>
        <v/>
      </c>
      <c r="N252" s="192"/>
      <c r="O252" s="197"/>
      <c r="P252" s="164">
        <f t="shared" ca="1" si="31"/>
        <v>0</v>
      </c>
    </row>
    <row r="253" spans="1:16" ht="15">
      <c r="A253" s="156"/>
      <c r="B253" s="234"/>
      <c r="C253" s="191"/>
      <c r="D253" s="194"/>
      <c r="E253" s="196"/>
      <c r="G253" s="390" t="str">
        <f t="shared" si="24"/>
        <v/>
      </c>
      <c r="H253" s="391" t="str">
        <f t="shared" si="25"/>
        <v/>
      </c>
      <c r="I253" s="391" t="str">
        <f t="shared" si="26"/>
        <v/>
      </c>
      <c r="J253" s="391" t="str">
        <f t="shared" si="27"/>
        <v/>
      </c>
      <c r="K253" s="391" t="str">
        <f t="shared" si="28"/>
        <v/>
      </c>
      <c r="L253" s="391" t="str">
        <f t="shared" si="29"/>
        <v/>
      </c>
      <c r="M253" s="392" t="str">
        <f t="shared" si="30"/>
        <v/>
      </c>
      <c r="N253" s="192"/>
      <c r="O253" s="197"/>
      <c r="P253" s="164">
        <f t="shared" ca="1" si="31"/>
        <v>0</v>
      </c>
    </row>
    <row r="254" spans="1:16" ht="15">
      <c r="A254" s="156"/>
      <c r="B254" s="234"/>
      <c r="C254" s="191"/>
      <c r="D254" s="194"/>
      <c r="E254" s="196"/>
      <c r="G254" s="390" t="str">
        <f t="shared" si="24"/>
        <v/>
      </c>
      <c r="H254" s="391" t="str">
        <f t="shared" si="25"/>
        <v/>
      </c>
      <c r="I254" s="391" t="str">
        <f t="shared" si="26"/>
        <v/>
      </c>
      <c r="J254" s="391" t="str">
        <f t="shared" si="27"/>
        <v/>
      </c>
      <c r="K254" s="391" t="str">
        <f t="shared" si="28"/>
        <v/>
      </c>
      <c r="L254" s="391" t="str">
        <f t="shared" si="29"/>
        <v/>
      </c>
      <c r="M254" s="392" t="str">
        <f t="shared" si="30"/>
        <v/>
      </c>
      <c r="N254" s="192"/>
      <c r="O254" s="197"/>
      <c r="P254" s="164">
        <f t="shared" ca="1" si="31"/>
        <v>0</v>
      </c>
    </row>
    <row r="255" spans="1:16" ht="15">
      <c r="A255" s="156"/>
      <c r="B255" s="234"/>
      <c r="C255" s="191"/>
      <c r="D255" s="194"/>
      <c r="E255" s="196"/>
      <c r="G255" s="390" t="str">
        <f t="shared" si="24"/>
        <v/>
      </c>
      <c r="H255" s="391" t="str">
        <f t="shared" si="25"/>
        <v/>
      </c>
      <c r="I255" s="391" t="str">
        <f t="shared" si="26"/>
        <v/>
      </c>
      <c r="J255" s="391" t="str">
        <f t="shared" si="27"/>
        <v/>
      </c>
      <c r="K255" s="391" t="str">
        <f t="shared" si="28"/>
        <v/>
      </c>
      <c r="L255" s="391" t="str">
        <f t="shared" si="29"/>
        <v/>
      </c>
      <c r="M255" s="392" t="str">
        <f t="shared" si="30"/>
        <v/>
      </c>
      <c r="N255" s="192"/>
      <c r="O255" s="197"/>
      <c r="P255" s="164">
        <f t="shared" ca="1" si="31"/>
        <v>0</v>
      </c>
    </row>
    <row r="256" spans="1:16" ht="15">
      <c r="A256" s="156"/>
      <c r="B256" s="234"/>
      <c r="C256" s="191"/>
      <c r="D256" s="194"/>
      <c r="E256" s="196"/>
      <c r="G256" s="390" t="str">
        <f t="shared" si="24"/>
        <v/>
      </c>
      <c r="H256" s="391" t="str">
        <f t="shared" si="25"/>
        <v/>
      </c>
      <c r="I256" s="391" t="str">
        <f t="shared" si="26"/>
        <v/>
      </c>
      <c r="J256" s="391" t="str">
        <f t="shared" si="27"/>
        <v/>
      </c>
      <c r="K256" s="391" t="str">
        <f t="shared" si="28"/>
        <v/>
      </c>
      <c r="L256" s="391" t="str">
        <f t="shared" si="29"/>
        <v/>
      </c>
      <c r="M256" s="392" t="str">
        <f t="shared" si="30"/>
        <v/>
      </c>
      <c r="N256" s="192"/>
      <c r="O256" s="197"/>
      <c r="P256" s="164">
        <f t="shared" ca="1" si="31"/>
        <v>0</v>
      </c>
    </row>
    <row r="257" spans="1:16" ht="15">
      <c r="A257" s="156"/>
      <c r="B257" s="234"/>
      <c r="C257" s="191"/>
      <c r="D257" s="194"/>
      <c r="E257" s="196"/>
      <c r="G257" s="390" t="str">
        <f t="shared" si="24"/>
        <v/>
      </c>
      <c r="H257" s="391" t="str">
        <f t="shared" si="25"/>
        <v/>
      </c>
      <c r="I257" s="391" t="str">
        <f t="shared" si="26"/>
        <v/>
      </c>
      <c r="J257" s="391" t="str">
        <f t="shared" si="27"/>
        <v/>
      </c>
      <c r="K257" s="391" t="str">
        <f t="shared" si="28"/>
        <v/>
      </c>
      <c r="L257" s="391" t="str">
        <f t="shared" si="29"/>
        <v/>
      </c>
      <c r="M257" s="392" t="str">
        <f t="shared" si="30"/>
        <v/>
      </c>
      <c r="N257" s="192"/>
      <c r="O257" s="197"/>
      <c r="P257" s="164">
        <f t="shared" ca="1" si="31"/>
        <v>0</v>
      </c>
    </row>
    <row r="258" spans="1:16" ht="15">
      <c r="A258" s="156"/>
      <c r="B258" s="234"/>
      <c r="C258" s="191"/>
      <c r="D258" s="194"/>
      <c r="E258" s="196"/>
      <c r="G258" s="390" t="str">
        <f t="shared" si="24"/>
        <v/>
      </c>
      <c r="H258" s="391" t="str">
        <f t="shared" si="25"/>
        <v/>
      </c>
      <c r="I258" s="391" t="str">
        <f t="shared" si="26"/>
        <v/>
      </c>
      <c r="J258" s="391" t="str">
        <f t="shared" si="27"/>
        <v/>
      </c>
      <c r="K258" s="391" t="str">
        <f t="shared" si="28"/>
        <v/>
      </c>
      <c r="L258" s="391" t="str">
        <f t="shared" si="29"/>
        <v/>
      </c>
      <c r="M258" s="392" t="str">
        <f t="shared" si="30"/>
        <v/>
      </c>
      <c r="N258" s="192"/>
      <c r="O258" s="196"/>
      <c r="P258" s="164">
        <f t="shared" ca="1" si="31"/>
        <v>0</v>
      </c>
    </row>
    <row r="259" spans="1:16" ht="15">
      <c r="A259" s="156"/>
      <c r="B259" s="235"/>
      <c r="C259" s="193"/>
      <c r="D259" s="194"/>
      <c r="E259" s="196"/>
      <c r="G259" s="393" t="str">
        <f t="shared" si="24"/>
        <v/>
      </c>
      <c r="H259" s="394" t="str">
        <f t="shared" si="25"/>
        <v/>
      </c>
      <c r="I259" s="394" t="str">
        <f t="shared" si="26"/>
        <v/>
      </c>
      <c r="J259" s="394" t="str">
        <f t="shared" si="27"/>
        <v/>
      </c>
      <c r="K259" s="394" t="str">
        <f t="shared" si="28"/>
        <v/>
      </c>
      <c r="L259" s="394" t="str">
        <f t="shared" si="29"/>
        <v/>
      </c>
      <c r="M259" s="395" t="str">
        <f t="shared" si="30"/>
        <v/>
      </c>
      <c r="N259" s="192"/>
      <c r="O259" s="210"/>
      <c r="P259" s="164">
        <f t="shared" ca="1" si="31"/>
        <v>0</v>
      </c>
    </row>
    <row r="260" spans="1:16" ht="15">
      <c r="E260" s="199"/>
      <c r="O260" s="199"/>
    </row>
    <row r="261" spans="1:16" ht="15"/>
    <row r="262" spans="1:16" ht="15"/>
    <row r="263" spans="1:16" ht="15"/>
    <row r="264" spans="1:16" ht="15"/>
    <row r="265" spans="1:16" ht="15"/>
    <row r="266" spans="1:16" ht="15"/>
    <row r="267" spans="1:16" ht="15"/>
    <row r="268" spans="1:16" ht="15"/>
    <row r="269" spans="1:16" ht="15"/>
    <row r="270" spans="1:16" ht="15"/>
    <row r="271" spans="1:16" ht="15"/>
    <row r="272" spans="1:16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</sheetData>
  <mergeCells count="3">
    <mergeCell ref="B7:C7"/>
    <mergeCell ref="G7:M7"/>
    <mergeCell ref="B9:C9"/>
  </mergeCells>
  <conditionalFormatting sqref="O10:O259">
    <cfRule type="cellIs" dxfId="7" priority="3" operator="equal">
      <formula>"Não"</formula>
    </cfRule>
    <cfRule type="cellIs" dxfId="6" priority="4" operator="equal">
      <formula>"Sim"</formula>
    </cfRule>
  </conditionalFormatting>
  <conditionalFormatting sqref="C10:C259 E10:E259">
    <cfRule type="expression" dxfId="5" priority="2">
      <formula>$P10="1"</formula>
    </cfRule>
  </conditionalFormatting>
  <conditionalFormatting sqref="G10:M259">
    <cfRule type="expression" dxfId="4" priority="1">
      <formula>$P10="1"</formula>
    </cfRule>
  </conditionalFormatting>
  <dataValidations count="1">
    <dataValidation type="list" allowBlank="1" showInputMessage="1" showErrorMessage="1" sqref="O10:O259" xr:uid="{08846769-1D6A-4938-8311-874D35503792}">
      <formula1>"Sim,Não"</formula1>
    </dataValidation>
  </dataValidations>
  <pageMargins left="0.19685039370078741" right="0.19685039370078741" top="0.39370078740157483" bottom="0.39370078740157483" header="0.31496062992125984" footer="0.31496062992125984"/>
  <pageSetup scale="97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E5A7C-0D61-4478-AB73-2B7BB65CC75A}">
  <sheetPr codeName="Planilha44">
    <pageSetUpPr fitToPage="1"/>
  </sheetPr>
  <dimension ref="A1:Z293"/>
  <sheetViews>
    <sheetView showGridLines="0" showRowColHeaders="0" zoomScaleNormal="100" zoomScaleSheetLayoutView="85" workbookViewId="0">
      <selection activeCell="G1" sqref="G1:M1048576"/>
    </sheetView>
  </sheetViews>
  <sheetFormatPr defaultColWidth="0" defaultRowHeight="0" customHeight="1" zeroHeight="1"/>
  <cols>
    <col min="1" max="1" width="1.42578125" style="1" customWidth="1"/>
    <col min="2" max="2" width="2.85546875" style="233" customWidth="1"/>
    <col min="3" max="3" width="48.28515625" style="198" customWidth="1"/>
    <col min="4" max="4" width="0.7109375" style="148" customWidth="1"/>
    <col min="5" max="5" width="8.5703125" style="148" customWidth="1"/>
    <col min="6" max="6" width="0.7109375" style="1" customWidth="1"/>
    <col min="7" max="13" width="9.140625" style="1" customWidth="1"/>
    <col min="14" max="14" width="0.7109375" style="1" customWidth="1"/>
    <col min="15" max="15" width="10.28515625" style="148" customWidth="1"/>
    <col min="16" max="16" width="0.140625" style="1" customWidth="1"/>
    <col min="17" max="26" width="9.140625" style="1" customWidth="1"/>
    <col min="27" max="16384" width="9.140625" style="1" hidden="1"/>
  </cols>
  <sheetData>
    <row r="1" spans="1:16" s="61" customFormat="1" ht="15"/>
    <row r="2" spans="1:16" ht="1.5" customHeight="1">
      <c r="B2" s="1"/>
      <c r="C2" s="1"/>
      <c r="D2" s="1"/>
      <c r="E2" s="1"/>
      <c r="O2" s="1"/>
    </row>
    <row r="3" spans="1:16" ht="4.5" hidden="1" customHeight="1">
      <c r="B3" s="5"/>
      <c r="C3" s="1"/>
      <c r="D3" s="1"/>
      <c r="E3" s="1"/>
      <c r="O3" s="1"/>
    </row>
    <row r="4" spans="1:16" ht="15.75" customHeight="1">
      <c r="B4" s="5"/>
      <c r="C4" s="1"/>
      <c r="D4" s="1"/>
      <c r="E4" s="1"/>
      <c r="K4" s="164" t="s">
        <v>206</v>
      </c>
      <c r="L4" s="164" t="s">
        <v>207</v>
      </c>
      <c r="M4" s="164" t="s">
        <v>208</v>
      </c>
      <c r="N4" s="178"/>
      <c r="O4" s="178"/>
    </row>
    <row r="5" spans="1:16" ht="15.75" customHeight="1">
      <c r="B5" s="5"/>
      <c r="C5" s="1"/>
      <c r="D5" s="1"/>
      <c r="E5" s="1"/>
      <c r="K5" s="164">
        <f>COUNTA(O10:O259)</f>
        <v>0</v>
      </c>
      <c r="L5" s="164">
        <f>COUNTIF(O10:O259,"Sim")</f>
        <v>0</v>
      </c>
      <c r="M5" s="164">
        <f>K5-L5</f>
        <v>0</v>
      </c>
      <c r="N5" s="178"/>
      <c r="O5" s="339" t="e">
        <f>L5/K5</f>
        <v>#DIV/0!</v>
      </c>
    </row>
    <row r="6" spans="1:16" ht="15.75" customHeight="1">
      <c r="B6" s="5"/>
      <c r="C6" s="1"/>
      <c r="D6" s="1"/>
      <c r="E6" s="1"/>
      <c r="O6" s="1"/>
    </row>
    <row r="7" spans="1:16" ht="18.75" customHeight="1">
      <c r="B7" s="591" t="str">
        <f>Edital!C17</f>
        <v>INFORMÁTICA</v>
      </c>
      <c r="C7" s="592"/>
      <c r="D7" s="1"/>
      <c r="E7" s="232" t="s">
        <v>203</v>
      </c>
      <c r="G7" s="593" t="s">
        <v>88</v>
      </c>
      <c r="H7" s="593"/>
      <c r="I7" s="593"/>
      <c r="J7" s="593"/>
      <c r="K7" s="593"/>
      <c r="L7" s="593"/>
      <c r="M7" s="594"/>
      <c r="O7" s="261" t="s">
        <v>203</v>
      </c>
      <c r="P7" s="340">
        <f ca="1">COUNTIF($P$10:$P$259,"&lt;&gt;0")</f>
        <v>0</v>
      </c>
    </row>
    <row r="8" spans="1:16" ht="3" customHeight="1">
      <c r="B8" s="201"/>
      <c r="C8" s="201"/>
      <c r="D8" s="1"/>
      <c r="E8" s="1"/>
      <c r="O8" s="1"/>
      <c r="P8" s="178"/>
    </row>
    <row r="9" spans="1:16" ht="22.5" customHeight="1">
      <c r="A9" s="5"/>
      <c r="B9" s="595" t="s">
        <v>206</v>
      </c>
      <c r="C9" s="596"/>
      <c r="D9" s="188"/>
      <c r="E9" s="187" t="s">
        <v>202</v>
      </c>
      <c r="G9" s="341">
        <v>1</v>
      </c>
      <c r="H9" s="342">
        <v>7</v>
      </c>
      <c r="I9" s="343">
        <v>15</v>
      </c>
      <c r="J9" s="341">
        <v>30</v>
      </c>
      <c r="K9" s="341">
        <v>60</v>
      </c>
      <c r="L9" s="341">
        <v>90</v>
      </c>
      <c r="M9" s="341">
        <v>140</v>
      </c>
      <c r="O9" s="187" t="s">
        <v>205</v>
      </c>
      <c r="P9" s="178"/>
    </row>
    <row r="10" spans="1:16" ht="15">
      <c r="A10" s="5"/>
      <c r="B10" s="189" t="s">
        <v>7</v>
      </c>
      <c r="C10" s="190"/>
      <c r="D10" s="194"/>
      <c r="E10" s="195"/>
      <c r="G10" s="387" t="str">
        <f t="shared" ref="G10:G73" si="0">IF($E10="","",$E10+$G$9)</f>
        <v/>
      </c>
      <c r="H10" s="388" t="str">
        <f t="shared" ref="H10:H73" si="1">IF($E10="","",$E10+$H$9)</f>
        <v/>
      </c>
      <c r="I10" s="388" t="str">
        <f t="shared" ref="I10:I73" si="2">IF($E10="","",$E10+$I$9)</f>
        <v/>
      </c>
      <c r="J10" s="388" t="str">
        <f t="shared" ref="J10:J73" si="3">IF($E10="","",$E10+$J$9)</f>
        <v/>
      </c>
      <c r="K10" s="388" t="str">
        <f t="shared" ref="K10:K73" si="4">IF($E10="","",$E10+$K$9)</f>
        <v/>
      </c>
      <c r="L10" s="388" t="str">
        <f t="shared" ref="L10:L73" si="5">IF($E10="","",$E10+$L$9)</f>
        <v/>
      </c>
      <c r="M10" s="389" t="str">
        <f t="shared" ref="M10:M73" si="6">IF($E10="","",$E10+$M$9)</f>
        <v/>
      </c>
      <c r="N10" s="192"/>
      <c r="O10" s="200"/>
      <c r="P10" s="164">
        <f ca="1">IFERROR(IF(G10=TODAY(),"1",IF(H10=TODAY(),"1",IF(I10=TODAY(),"1",IF(J10=TODAY(),"1",IF(K10=TODAY(),"1",IF(L10=TODAY(),"1",IF(M10=TODAY(),"1",))))))),"")</f>
        <v>0</v>
      </c>
    </row>
    <row r="11" spans="1:16" ht="15">
      <c r="A11" s="156"/>
      <c r="B11" s="234"/>
      <c r="C11" s="191"/>
      <c r="D11" s="194"/>
      <c r="E11" s="196"/>
      <c r="G11" s="390" t="str">
        <f t="shared" si="0"/>
        <v/>
      </c>
      <c r="H11" s="391" t="str">
        <f t="shared" si="1"/>
        <v/>
      </c>
      <c r="I11" s="391" t="str">
        <f t="shared" si="2"/>
        <v/>
      </c>
      <c r="J11" s="391" t="str">
        <f t="shared" si="3"/>
        <v/>
      </c>
      <c r="K11" s="391" t="str">
        <f t="shared" si="4"/>
        <v/>
      </c>
      <c r="L11" s="391" t="str">
        <f t="shared" si="5"/>
        <v/>
      </c>
      <c r="M11" s="392" t="str">
        <f t="shared" si="6"/>
        <v/>
      </c>
      <c r="N11" s="192"/>
      <c r="O11" s="197"/>
      <c r="P11" s="164">
        <f ca="1">IFERROR(IF(G11=TODAY(),"1",IF(H11=TODAY(),"1",IF(I11=TODAY(),"1",IF(J11=TODAY(),"1",IF(K11=TODAY(),"1",IF(L11=TODAY(),"1",IF(M11=TODAY(),"1",))))))),"")</f>
        <v>0</v>
      </c>
    </row>
    <row r="12" spans="1:16" ht="15">
      <c r="A12" s="156"/>
      <c r="B12" s="234"/>
      <c r="C12" s="191"/>
      <c r="D12" s="194"/>
      <c r="E12" s="196"/>
      <c r="G12" s="390" t="str">
        <f t="shared" si="0"/>
        <v/>
      </c>
      <c r="H12" s="391" t="str">
        <f t="shared" si="1"/>
        <v/>
      </c>
      <c r="I12" s="391" t="str">
        <f t="shared" si="2"/>
        <v/>
      </c>
      <c r="J12" s="391" t="str">
        <f t="shared" si="3"/>
        <v/>
      </c>
      <c r="K12" s="391" t="str">
        <f t="shared" si="4"/>
        <v/>
      </c>
      <c r="L12" s="391" t="str">
        <f t="shared" si="5"/>
        <v/>
      </c>
      <c r="M12" s="392" t="str">
        <f t="shared" si="6"/>
        <v/>
      </c>
      <c r="N12" s="192"/>
      <c r="O12" s="197"/>
      <c r="P12" s="164">
        <f t="shared" ref="P12:P75" ca="1" si="7">IFERROR(IF(G12=TODAY(),"1",IF(H12=TODAY(),"1",IF(I12=TODAY(),"1",IF(J12=TODAY(),"1",IF(K12=TODAY(),"1",IF(L12=TODAY(),"1",IF(M12=TODAY(),"1",))))))),"")</f>
        <v>0</v>
      </c>
    </row>
    <row r="13" spans="1:16" ht="15">
      <c r="A13" s="156"/>
      <c r="B13" s="234"/>
      <c r="C13" s="191"/>
      <c r="D13" s="194"/>
      <c r="E13" s="196"/>
      <c r="G13" s="390" t="str">
        <f t="shared" si="0"/>
        <v/>
      </c>
      <c r="H13" s="391" t="str">
        <f t="shared" si="1"/>
        <v/>
      </c>
      <c r="I13" s="391" t="str">
        <f t="shared" si="2"/>
        <v/>
      </c>
      <c r="J13" s="391" t="str">
        <f t="shared" si="3"/>
        <v/>
      </c>
      <c r="K13" s="391" t="str">
        <f t="shared" si="4"/>
        <v/>
      </c>
      <c r="L13" s="391" t="str">
        <f t="shared" si="5"/>
        <v/>
      </c>
      <c r="M13" s="392" t="str">
        <f t="shared" si="6"/>
        <v/>
      </c>
      <c r="N13" s="192"/>
      <c r="O13" s="197"/>
      <c r="P13" s="164">
        <f t="shared" ca="1" si="7"/>
        <v>0</v>
      </c>
    </row>
    <row r="14" spans="1:16" ht="15">
      <c r="A14" s="156"/>
      <c r="B14" s="234"/>
      <c r="C14" s="191"/>
      <c r="D14" s="194"/>
      <c r="E14" s="196"/>
      <c r="G14" s="390" t="str">
        <f t="shared" si="0"/>
        <v/>
      </c>
      <c r="H14" s="391" t="str">
        <f t="shared" si="1"/>
        <v/>
      </c>
      <c r="I14" s="391" t="str">
        <f t="shared" si="2"/>
        <v/>
      </c>
      <c r="J14" s="391" t="str">
        <f t="shared" si="3"/>
        <v/>
      </c>
      <c r="K14" s="391" t="str">
        <f t="shared" si="4"/>
        <v/>
      </c>
      <c r="L14" s="391" t="str">
        <f t="shared" si="5"/>
        <v/>
      </c>
      <c r="M14" s="392" t="str">
        <f t="shared" si="6"/>
        <v/>
      </c>
      <c r="N14" s="192"/>
      <c r="O14" s="197"/>
      <c r="P14" s="164">
        <f t="shared" ca="1" si="7"/>
        <v>0</v>
      </c>
    </row>
    <row r="15" spans="1:16" ht="15">
      <c r="A15" s="156"/>
      <c r="B15" s="234"/>
      <c r="C15" s="191"/>
      <c r="D15" s="194"/>
      <c r="E15" s="196"/>
      <c r="G15" s="390" t="str">
        <f t="shared" si="0"/>
        <v/>
      </c>
      <c r="H15" s="391" t="str">
        <f t="shared" si="1"/>
        <v/>
      </c>
      <c r="I15" s="391" t="str">
        <f t="shared" si="2"/>
        <v/>
      </c>
      <c r="J15" s="391" t="str">
        <f t="shared" si="3"/>
        <v/>
      </c>
      <c r="K15" s="391" t="str">
        <f t="shared" si="4"/>
        <v/>
      </c>
      <c r="L15" s="391" t="str">
        <f t="shared" si="5"/>
        <v/>
      </c>
      <c r="M15" s="392" t="str">
        <f t="shared" si="6"/>
        <v/>
      </c>
      <c r="N15" s="192"/>
      <c r="O15" s="197"/>
      <c r="P15" s="164">
        <f t="shared" ca="1" si="7"/>
        <v>0</v>
      </c>
    </row>
    <row r="16" spans="1:16" ht="15">
      <c r="A16" s="156"/>
      <c r="B16" s="234"/>
      <c r="C16" s="191"/>
      <c r="D16" s="194"/>
      <c r="E16" s="196"/>
      <c r="G16" s="390" t="str">
        <f t="shared" si="0"/>
        <v/>
      </c>
      <c r="H16" s="391" t="str">
        <f t="shared" si="1"/>
        <v/>
      </c>
      <c r="I16" s="391" t="str">
        <f t="shared" si="2"/>
        <v/>
      </c>
      <c r="J16" s="391" t="str">
        <f t="shared" si="3"/>
        <v/>
      </c>
      <c r="K16" s="391" t="str">
        <f t="shared" si="4"/>
        <v/>
      </c>
      <c r="L16" s="391" t="str">
        <f t="shared" si="5"/>
        <v/>
      </c>
      <c r="M16" s="392" t="str">
        <f t="shared" si="6"/>
        <v/>
      </c>
      <c r="N16" s="192"/>
      <c r="O16" s="197"/>
      <c r="P16" s="164">
        <f t="shared" ca="1" si="7"/>
        <v>0</v>
      </c>
    </row>
    <row r="17" spans="1:16" ht="15">
      <c r="A17" s="156"/>
      <c r="B17" s="234"/>
      <c r="C17" s="191"/>
      <c r="D17" s="194"/>
      <c r="E17" s="196"/>
      <c r="G17" s="390" t="str">
        <f t="shared" si="0"/>
        <v/>
      </c>
      <c r="H17" s="391" t="str">
        <f t="shared" si="1"/>
        <v/>
      </c>
      <c r="I17" s="391" t="str">
        <f t="shared" si="2"/>
        <v/>
      </c>
      <c r="J17" s="391" t="str">
        <f t="shared" si="3"/>
        <v/>
      </c>
      <c r="K17" s="391" t="str">
        <f t="shared" si="4"/>
        <v/>
      </c>
      <c r="L17" s="391" t="str">
        <f t="shared" si="5"/>
        <v/>
      </c>
      <c r="M17" s="392" t="str">
        <f t="shared" si="6"/>
        <v/>
      </c>
      <c r="N17" s="192"/>
      <c r="O17" s="197"/>
      <c r="P17" s="164">
        <f t="shared" ca="1" si="7"/>
        <v>0</v>
      </c>
    </row>
    <row r="18" spans="1:16" ht="15">
      <c r="A18" s="156"/>
      <c r="B18" s="234"/>
      <c r="C18" s="191"/>
      <c r="D18" s="194"/>
      <c r="E18" s="196"/>
      <c r="G18" s="390" t="str">
        <f t="shared" si="0"/>
        <v/>
      </c>
      <c r="H18" s="391" t="str">
        <f t="shared" si="1"/>
        <v/>
      </c>
      <c r="I18" s="391" t="str">
        <f t="shared" si="2"/>
        <v/>
      </c>
      <c r="J18" s="391" t="str">
        <f t="shared" si="3"/>
        <v/>
      </c>
      <c r="K18" s="391" t="str">
        <f t="shared" si="4"/>
        <v/>
      </c>
      <c r="L18" s="391" t="str">
        <f t="shared" si="5"/>
        <v/>
      </c>
      <c r="M18" s="392" t="str">
        <f t="shared" si="6"/>
        <v/>
      </c>
      <c r="N18" s="192"/>
      <c r="O18" s="197"/>
      <c r="P18" s="164">
        <f t="shared" ca="1" si="7"/>
        <v>0</v>
      </c>
    </row>
    <row r="19" spans="1:16" ht="15">
      <c r="A19" s="156"/>
      <c r="B19" s="234"/>
      <c r="C19" s="191"/>
      <c r="D19" s="194"/>
      <c r="E19" s="196"/>
      <c r="G19" s="390" t="str">
        <f t="shared" si="0"/>
        <v/>
      </c>
      <c r="H19" s="391" t="str">
        <f t="shared" si="1"/>
        <v/>
      </c>
      <c r="I19" s="391" t="str">
        <f t="shared" si="2"/>
        <v/>
      </c>
      <c r="J19" s="391" t="str">
        <f t="shared" si="3"/>
        <v/>
      </c>
      <c r="K19" s="391" t="str">
        <f t="shared" si="4"/>
        <v/>
      </c>
      <c r="L19" s="391" t="str">
        <f t="shared" si="5"/>
        <v/>
      </c>
      <c r="M19" s="392" t="str">
        <f t="shared" si="6"/>
        <v/>
      </c>
      <c r="N19" s="192"/>
      <c r="O19" s="197"/>
      <c r="P19" s="164">
        <f t="shared" ca="1" si="7"/>
        <v>0</v>
      </c>
    </row>
    <row r="20" spans="1:16" ht="15">
      <c r="A20" s="156"/>
      <c r="B20" s="234"/>
      <c r="C20" s="191"/>
      <c r="D20" s="194"/>
      <c r="E20" s="196"/>
      <c r="G20" s="390" t="str">
        <f t="shared" si="0"/>
        <v/>
      </c>
      <c r="H20" s="391" t="str">
        <f t="shared" si="1"/>
        <v/>
      </c>
      <c r="I20" s="391" t="str">
        <f t="shared" si="2"/>
        <v/>
      </c>
      <c r="J20" s="391" t="str">
        <f t="shared" si="3"/>
        <v/>
      </c>
      <c r="K20" s="391" t="str">
        <f t="shared" si="4"/>
        <v/>
      </c>
      <c r="L20" s="391" t="str">
        <f t="shared" si="5"/>
        <v/>
      </c>
      <c r="M20" s="392" t="str">
        <f t="shared" si="6"/>
        <v/>
      </c>
      <c r="N20" s="192"/>
      <c r="O20" s="197"/>
      <c r="P20" s="164">
        <f t="shared" ca="1" si="7"/>
        <v>0</v>
      </c>
    </row>
    <row r="21" spans="1:16" ht="15">
      <c r="A21" s="156"/>
      <c r="B21" s="234"/>
      <c r="C21" s="191"/>
      <c r="D21" s="194"/>
      <c r="E21" s="196"/>
      <c r="G21" s="390" t="str">
        <f t="shared" si="0"/>
        <v/>
      </c>
      <c r="H21" s="391" t="str">
        <f t="shared" si="1"/>
        <v/>
      </c>
      <c r="I21" s="391" t="str">
        <f t="shared" si="2"/>
        <v/>
      </c>
      <c r="J21" s="391" t="str">
        <f t="shared" si="3"/>
        <v/>
      </c>
      <c r="K21" s="391" t="str">
        <f t="shared" si="4"/>
        <v/>
      </c>
      <c r="L21" s="391" t="str">
        <f t="shared" si="5"/>
        <v/>
      </c>
      <c r="M21" s="392" t="str">
        <f t="shared" si="6"/>
        <v/>
      </c>
      <c r="N21" s="192"/>
      <c r="O21" s="197"/>
      <c r="P21" s="164">
        <f t="shared" ca="1" si="7"/>
        <v>0</v>
      </c>
    </row>
    <row r="22" spans="1:16" ht="15">
      <c r="A22" s="156"/>
      <c r="B22" s="234"/>
      <c r="C22" s="191"/>
      <c r="D22" s="194"/>
      <c r="E22" s="196"/>
      <c r="G22" s="390" t="str">
        <f t="shared" si="0"/>
        <v/>
      </c>
      <c r="H22" s="391" t="str">
        <f t="shared" si="1"/>
        <v/>
      </c>
      <c r="I22" s="391" t="str">
        <f t="shared" si="2"/>
        <v/>
      </c>
      <c r="J22" s="391" t="str">
        <f t="shared" si="3"/>
        <v/>
      </c>
      <c r="K22" s="391" t="str">
        <f t="shared" si="4"/>
        <v/>
      </c>
      <c r="L22" s="391" t="str">
        <f t="shared" si="5"/>
        <v/>
      </c>
      <c r="M22" s="392" t="str">
        <f t="shared" si="6"/>
        <v/>
      </c>
      <c r="N22" s="192"/>
      <c r="O22" s="197"/>
      <c r="P22" s="164">
        <f t="shared" ca="1" si="7"/>
        <v>0</v>
      </c>
    </row>
    <row r="23" spans="1:16" ht="15">
      <c r="A23" s="156"/>
      <c r="B23" s="234"/>
      <c r="C23" s="191"/>
      <c r="D23" s="194"/>
      <c r="E23" s="196"/>
      <c r="G23" s="390" t="str">
        <f t="shared" si="0"/>
        <v/>
      </c>
      <c r="H23" s="391" t="str">
        <f t="shared" si="1"/>
        <v/>
      </c>
      <c r="I23" s="391" t="str">
        <f t="shared" si="2"/>
        <v/>
      </c>
      <c r="J23" s="391" t="str">
        <f t="shared" si="3"/>
        <v/>
      </c>
      <c r="K23" s="391" t="str">
        <f t="shared" si="4"/>
        <v/>
      </c>
      <c r="L23" s="391" t="str">
        <f t="shared" si="5"/>
        <v/>
      </c>
      <c r="M23" s="392" t="str">
        <f t="shared" si="6"/>
        <v/>
      </c>
      <c r="N23" s="192"/>
      <c r="O23" s="197"/>
      <c r="P23" s="164">
        <f t="shared" ca="1" si="7"/>
        <v>0</v>
      </c>
    </row>
    <row r="24" spans="1:16" ht="15">
      <c r="A24" s="156"/>
      <c r="B24" s="234"/>
      <c r="C24" s="191"/>
      <c r="D24" s="194"/>
      <c r="E24" s="196"/>
      <c r="G24" s="390" t="str">
        <f t="shared" si="0"/>
        <v/>
      </c>
      <c r="H24" s="391" t="str">
        <f t="shared" si="1"/>
        <v/>
      </c>
      <c r="I24" s="391" t="str">
        <f t="shared" si="2"/>
        <v/>
      </c>
      <c r="J24" s="391" t="str">
        <f t="shared" si="3"/>
        <v/>
      </c>
      <c r="K24" s="391" t="str">
        <f t="shared" si="4"/>
        <v/>
      </c>
      <c r="L24" s="391" t="str">
        <f t="shared" si="5"/>
        <v/>
      </c>
      <c r="M24" s="392" t="str">
        <f t="shared" si="6"/>
        <v/>
      </c>
      <c r="N24" s="192"/>
      <c r="O24" s="197"/>
      <c r="P24" s="164">
        <f t="shared" ca="1" si="7"/>
        <v>0</v>
      </c>
    </row>
    <row r="25" spans="1:16" ht="15">
      <c r="A25" s="156"/>
      <c r="B25" s="234"/>
      <c r="C25" s="191"/>
      <c r="D25" s="194"/>
      <c r="E25" s="196"/>
      <c r="G25" s="390" t="str">
        <f t="shared" si="0"/>
        <v/>
      </c>
      <c r="H25" s="391" t="str">
        <f t="shared" si="1"/>
        <v/>
      </c>
      <c r="I25" s="391" t="str">
        <f t="shared" si="2"/>
        <v/>
      </c>
      <c r="J25" s="391" t="str">
        <f t="shared" si="3"/>
        <v/>
      </c>
      <c r="K25" s="391" t="str">
        <f t="shared" si="4"/>
        <v/>
      </c>
      <c r="L25" s="391" t="str">
        <f t="shared" si="5"/>
        <v/>
      </c>
      <c r="M25" s="392" t="str">
        <f t="shared" si="6"/>
        <v/>
      </c>
      <c r="N25" s="192"/>
      <c r="O25" s="197"/>
      <c r="P25" s="164">
        <f t="shared" ca="1" si="7"/>
        <v>0</v>
      </c>
    </row>
    <row r="26" spans="1:16" ht="15">
      <c r="A26" s="156"/>
      <c r="B26" s="234"/>
      <c r="C26" s="191"/>
      <c r="D26" s="194"/>
      <c r="E26" s="196"/>
      <c r="G26" s="390" t="str">
        <f t="shared" si="0"/>
        <v/>
      </c>
      <c r="H26" s="391" t="str">
        <f t="shared" si="1"/>
        <v/>
      </c>
      <c r="I26" s="391" t="str">
        <f t="shared" si="2"/>
        <v/>
      </c>
      <c r="J26" s="391" t="str">
        <f t="shared" si="3"/>
        <v/>
      </c>
      <c r="K26" s="391" t="str">
        <f t="shared" si="4"/>
        <v/>
      </c>
      <c r="L26" s="391" t="str">
        <f t="shared" si="5"/>
        <v/>
      </c>
      <c r="M26" s="392" t="str">
        <f t="shared" si="6"/>
        <v/>
      </c>
      <c r="N26" s="192"/>
      <c r="O26" s="197"/>
      <c r="P26" s="164">
        <f t="shared" ca="1" si="7"/>
        <v>0</v>
      </c>
    </row>
    <row r="27" spans="1:16" ht="15">
      <c r="A27" s="156"/>
      <c r="B27" s="234"/>
      <c r="C27" s="191"/>
      <c r="D27" s="194"/>
      <c r="E27" s="196"/>
      <c r="G27" s="390" t="str">
        <f t="shared" si="0"/>
        <v/>
      </c>
      <c r="H27" s="391" t="str">
        <f t="shared" si="1"/>
        <v/>
      </c>
      <c r="I27" s="391" t="str">
        <f t="shared" si="2"/>
        <v/>
      </c>
      <c r="J27" s="391" t="str">
        <f t="shared" si="3"/>
        <v/>
      </c>
      <c r="K27" s="391" t="str">
        <f t="shared" si="4"/>
        <v/>
      </c>
      <c r="L27" s="391" t="str">
        <f t="shared" si="5"/>
        <v/>
      </c>
      <c r="M27" s="392" t="str">
        <f t="shared" si="6"/>
        <v/>
      </c>
      <c r="N27" s="192"/>
      <c r="O27" s="197"/>
      <c r="P27" s="164">
        <f t="shared" ca="1" si="7"/>
        <v>0</v>
      </c>
    </row>
    <row r="28" spans="1:16" ht="15">
      <c r="A28" s="156"/>
      <c r="B28" s="234"/>
      <c r="C28" s="191"/>
      <c r="D28" s="194"/>
      <c r="E28" s="196"/>
      <c r="G28" s="390" t="str">
        <f t="shared" si="0"/>
        <v/>
      </c>
      <c r="H28" s="391" t="str">
        <f t="shared" si="1"/>
        <v/>
      </c>
      <c r="I28" s="391" t="str">
        <f t="shared" si="2"/>
        <v/>
      </c>
      <c r="J28" s="391" t="str">
        <f t="shared" si="3"/>
        <v/>
      </c>
      <c r="K28" s="391" t="str">
        <f t="shared" si="4"/>
        <v/>
      </c>
      <c r="L28" s="391" t="str">
        <f t="shared" si="5"/>
        <v/>
      </c>
      <c r="M28" s="392" t="str">
        <f t="shared" si="6"/>
        <v/>
      </c>
      <c r="N28" s="192"/>
      <c r="O28" s="197"/>
      <c r="P28" s="164">
        <f t="shared" ca="1" si="7"/>
        <v>0</v>
      </c>
    </row>
    <row r="29" spans="1:16" ht="15">
      <c r="A29" s="156"/>
      <c r="B29" s="234"/>
      <c r="C29" s="191"/>
      <c r="D29" s="194"/>
      <c r="E29" s="196"/>
      <c r="G29" s="390" t="str">
        <f t="shared" si="0"/>
        <v/>
      </c>
      <c r="H29" s="391" t="str">
        <f t="shared" si="1"/>
        <v/>
      </c>
      <c r="I29" s="391" t="str">
        <f t="shared" si="2"/>
        <v/>
      </c>
      <c r="J29" s="391" t="str">
        <f t="shared" si="3"/>
        <v/>
      </c>
      <c r="K29" s="391" t="str">
        <f t="shared" si="4"/>
        <v/>
      </c>
      <c r="L29" s="391" t="str">
        <f t="shared" si="5"/>
        <v/>
      </c>
      <c r="M29" s="392" t="str">
        <f t="shared" si="6"/>
        <v/>
      </c>
      <c r="N29" s="192"/>
      <c r="O29" s="197"/>
      <c r="P29" s="164">
        <f t="shared" ca="1" si="7"/>
        <v>0</v>
      </c>
    </row>
    <row r="30" spans="1:16" ht="15">
      <c r="A30" s="156"/>
      <c r="B30" s="234"/>
      <c r="C30" s="191"/>
      <c r="D30" s="194"/>
      <c r="E30" s="196"/>
      <c r="G30" s="390" t="str">
        <f t="shared" si="0"/>
        <v/>
      </c>
      <c r="H30" s="391" t="str">
        <f t="shared" si="1"/>
        <v/>
      </c>
      <c r="I30" s="391" t="str">
        <f t="shared" si="2"/>
        <v/>
      </c>
      <c r="J30" s="391" t="str">
        <f t="shared" si="3"/>
        <v/>
      </c>
      <c r="K30" s="391" t="str">
        <f t="shared" si="4"/>
        <v/>
      </c>
      <c r="L30" s="391" t="str">
        <f t="shared" si="5"/>
        <v/>
      </c>
      <c r="M30" s="392" t="str">
        <f t="shared" si="6"/>
        <v/>
      </c>
      <c r="N30" s="192"/>
      <c r="O30" s="197"/>
      <c r="P30" s="164">
        <f t="shared" ca="1" si="7"/>
        <v>0</v>
      </c>
    </row>
    <row r="31" spans="1:16" ht="15">
      <c r="A31" s="156"/>
      <c r="B31" s="234"/>
      <c r="C31" s="191"/>
      <c r="D31" s="194"/>
      <c r="E31" s="196"/>
      <c r="G31" s="390" t="str">
        <f t="shared" si="0"/>
        <v/>
      </c>
      <c r="H31" s="391" t="str">
        <f t="shared" si="1"/>
        <v/>
      </c>
      <c r="I31" s="391" t="str">
        <f t="shared" si="2"/>
        <v/>
      </c>
      <c r="J31" s="391" t="str">
        <f t="shared" si="3"/>
        <v/>
      </c>
      <c r="K31" s="391" t="str">
        <f t="shared" si="4"/>
        <v/>
      </c>
      <c r="L31" s="391" t="str">
        <f t="shared" si="5"/>
        <v/>
      </c>
      <c r="M31" s="392" t="str">
        <f t="shared" si="6"/>
        <v/>
      </c>
      <c r="N31" s="192"/>
      <c r="O31" s="197"/>
      <c r="P31" s="164">
        <f t="shared" ca="1" si="7"/>
        <v>0</v>
      </c>
    </row>
    <row r="32" spans="1:16" ht="15">
      <c r="A32" s="156"/>
      <c r="B32" s="234"/>
      <c r="C32" s="191"/>
      <c r="D32" s="194"/>
      <c r="E32" s="196"/>
      <c r="G32" s="390" t="str">
        <f t="shared" si="0"/>
        <v/>
      </c>
      <c r="H32" s="391" t="str">
        <f t="shared" si="1"/>
        <v/>
      </c>
      <c r="I32" s="391" t="str">
        <f t="shared" si="2"/>
        <v/>
      </c>
      <c r="J32" s="391" t="str">
        <f t="shared" si="3"/>
        <v/>
      </c>
      <c r="K32" s="391" t="str">
        <f t="shared" si="4"/>
        <v/>
      </c>
      <c r="L32" s="391" t="str">
        <f t="shared" si="5"/>
        <v/>
      </c>
      <c r="M32" s="392" t="str">
        <f t="shared" si="6"/>
        <v/>
      </c>
      <c r="N32" s="192"/>
      <c r="O32" s="197"/>
      <c r="P32" s="164">
        <f t="shared" ca="1" si="7"/>
        <v>0</v>
      </c>
    </row>
    <row r="33" spans="1:16" ht="15">
      <c r="A33" s="156"/>
      <c r="B33" s="234"/>
      <c r="C33" s="191"/>
      <c r="D33" s="194"/>
      <c r="E33" s="196"/>
      <c r="G33" s="390" t="str">
        <f t="shared" si="0"/>
        <v/>
      </c>
      <c r="H33" s="391" t="str">
        <f t="shared" si="1"/>
        <v/>
      </c>
      <c r="I33" s="391" t="str">
        <f t="shared" si="2"/>
        <v/>
      </c>
      <c r="J33" s="391" t="str">
        <f t="shared" si="3"/>
        <v/>
      </c>
      <c r="K33" s="391" t="str">
        <f t="shared" si="4"/>
        <v/>
      </c>
      <c r="L33" s="391" t="str">
        <f t="shared" si="5"/>
        <v/>
      </c>
      <c r="M33" s="392" t="str">
        <f t="shared" si="6"/>
        <v/>
      </c>
      <c r="N33" s="192"/>
      <c r="O33" s="197"/>
      <c r="P33" s="164">
        <f t="shared" ca="1" si="7"/>
        <v>0</v>
      </c>
    </row>
    <row r="34" spans="1:16" ht="15">
      <c r="A34" s="156"/>
      <c r="B34" s="234"/>
      <c r="C34" s="191"/>
      <c r="D34" s="194"/>
      <c r="E34" s="196"/>
      <c r="G34" s="390" t="str">
        <f t="shared" si="0"/>
        <v/>
      </c>
      <c r="H34" s="391" t="str">
        <f t="shared" si="1"/>
        <v/>
      </c>
      <c r="I34" s="391" t="str">
        <f t="shared" si="2"/>
        <v/>
      </c>
      <c r="J34" s="391" t="str">
        <f t="shared" si="3"/>
        <v/>
      </c>
      <c r="K34" s="391" t="str">
        <f t="shared" si="4"/>
        <v/>
      </c>
      <c r="L34" s="391" t="str">
        <f t="shared" si="5"/>
        <v/>
      </c>
      <c r="M34" s="392" t="str">
        <f t="shared" si="6"/>
        <v/>
      </c>
      <c r="N34" s="192"/>
      <c r="O34" s="197"/>
      <c r="P34" s="164">
        <f t="shared" ca="1" si="7"/>
        <v>0</v>
      </c>
    </row>
    <row r="35" spans="1:16" ht="15">
      <c r="A35" s="156"/>
      <c r="B35" s="234"/>
      <c r="C35" s="191"/>
      <c r="D35" s="194"/>
      <c r="E35" s="196"/>
      <c r="G35" s="390" t="str">
        <f t="shared" si="0"/>
        <v/>
      </c>
      <c r="H35" s="391" t="str">
        <f t="shared" si="1"/>
        <v/>
      </c>
      <c r="I35" s="391" t="str">
        <f t="shared" si="2"/>
        <v/>
      </c>
      <c r="J35" s="391" t="str">
        <f t="shared" si="3"/>
        <v/>
      </c>
      <c r="K35" s="391" t="str">
        <f t="shared" si="4"/>
        <v/>
      </c>
      <c r="L35" s="391" t="str">
        <f t="shared" si="5"/>
        <v/>
      </c>
      <c r="M35" s="392" t="str">
        <f t="shared" si="6"/>
        <v/>
      </c>
      <c r="N35" s="192"/>
      <c r="O35" s="197"/>
      <c r="P35" s="164">
        <f t="shared" ca="1" si="7"/>
        <v>0</v>
      </c>
    </row>
    <row r="36" spans="1:16" ht="15">
      <c r="A36" s="156"/>
      <c r="B36" s="234"/>
      <c r="C36" s="191"/>
      <c r="D36" s="194"/>
      <c r="E36" s="196"/>
      <c r="G36" s="390" t="str">
        <f t="shared" si="0"/>
        <v/>
      </c>
      <c r="H36" s="391" t="str">
        <f t="shared" si="1"/>
        <v/>
      </c>
      <c r="I36" s="391" t="str">
        <f t="shared" si="2"/>
        <v/>
      </c>
      <c r="J36" s="391" t="str">
        <f t="shared" si="3"/>
        <v/>
      </c>
      <c r="K36" s="391" t="str">
        <f t="shared" si="4"/>
        <v/>
      </c>
      <c r="L36" s="391" t="str">
        <f t="shared" si="5"/>
        <v/>
      </c>
      <c r="M36" s="392" t="str">
        <f t="shared" si="6"/>
        <v/>
      </c>
      <c r="N36" s="192"/>
      <c r="O36" s="197"/>
      <c r="P36" s="164">
        <f t="shared" ca="1" si="7"/>
        <v>0</v>
      </c>
    </row>
    <row r="37" spans="1:16" ht="15">
      <c r="A37" s="156"/>
      <c r="B37" s="234"/>
      <c r="C37" s="191"/>
      <c r="D37" s="194"/>
      <c r="E37" s="196"/>
      <c r="G37" s="390" t="str">
        <f t="shared" si="0"/>
        <v/>
      </c>
      <c r="H37" s="391" t="str">
        <f t="shared" si="1"/>
        <v/>
      </c>
      <c r="I37" s="391" t="str">
        <f t="shared" si="2"/>
        <v/>
      </c>
      <c r="J37" s="391" t="str">
        <f t="shared" si="3"/>
        <v/>
      </c>
      <c r="K37" s="391" t="str">
        <f t="shared" si="4"/>
        <v/>
      </c>
      <c r="L37" s="391" t="str">
        <f t="shared" si="5"/>
        <v/>
      </c>
      <c r="M37" s="392" t="str">
        <f t="shared" si="6"/>
        <v/>
      </c>
      <c r="N37" s="192"/>
      <c r="O37" s="197"/>
      <c r="P37" s="164">
        <f t="shared" ca="1" si="7"/>
        <v>0</v>
      </c>
    </row>
    <row r="38" spans="1:16" ht="15">
      <c r="A38" s="156"/>
      <c r="B38" s="234"/>
      <c r="C38" s="191"/>
      <c r="D38" s="194"/>
      <c r="E38" s="196"/>
      <c r="G38" s="390" t="str">
        <f t="shared" si="0"/>
        <v/>
      </c>
      <c r="H38" s="391" t="str">
        <f t="shared" si="1"/>
        <v/>
      </c>
      <c r="I38" s="391" t="str">
        <f t="shared" si="2"/>
        <v/>
      </c>
      <c r="J38" s="391" t="str">
        <f t="shared" si="3"/>
        <v/>
      </c>
      <c r="K38" s="391" t="str">
        <f t="shared" si="4"/>
        <v/>
      </c>
      <c r="L38" s="391" t="str">
        <f t="shared" si="5"/>
        <v/>
      </c>
      <c r="M38" s="392" t="str">
        <f t="shared" si="6"/>
        <v/>
      </c>
      <c r="N38" s="192"/>
      <c r="O38" s="197"/>
      <c r="P38" s="164">
        <f t="shared" ca="1" si="7"/>
        <v>0</v>
      </c>
    </row>
    <row r="39" spans="1:16" ht="15">
      <c r="A39" s="156"/>
      <c r="B39" s="234"/>
      <c r="C39" s="191"/>
      <c r="D39" s="194"/>
      <c r="E39" s="196"/>
      <c r="G39" s="390" t="str">
        <f t="shared" si="0"/>
        <v/>
      </c>
      <c r="H39" s="391" t="str">
        <f t="shared" si="1"/>
        <v/>
      </c>
      <c r="I39" s="391" t="str">
        <f t="shared" si="2"/>
        <v/>
      </c>
      <c r="J39" s="391" t="str">
        <f t="shared" si="3"/>
        <v/>
      </c>
      <c r="K39" s="391" t="str">
        <f t="shared" si="4"/>
        <v/>
      </c>
      <c r="L39" s="391" t="str">
        <f t="shared" si="5"/>
        <v/>
      </c>
      <c r="M39" s="392" t="str">
        <f t="shared" si="6"/>
        <v/>
      </c>
      <c r="N39" s="192"/>
      <c r="O39" s="197"/>
      <c r="P39" s="164">
        <f t="shared" ca="1" si="7"/>
        <v>0</v>
      </c>
    </row>
    <row r="40" spans="1:16" ht="15">
      <c r="A40" s="156"/>
      <c r="B40" s="234"/>
      <c r="C40" s="191"/>
      <c r="D40" s="194"/>
      <c r="E40" s="196"/>
      <c r="G40" s="390" t="str">
        <f t="shared" si="0"/>
        <v/>
      </c>
      <c r="H40" s="391" t="str">
        <f t="shared" si="1"/>
        <v/>
      </c>
      <c r="I40" s="391" t="str">
        <f t="shared" si="2"/>
        <v/>
      </c>
      <c r="J40" s="391" t="str">
        <f t="shared" si="3"/>
        <v/>
      </c>
      <c r="K40" s="391" t="str">
        <f t="shared" si="4"/>
        <v/>
      </c>
      <c r="L40" s="391" t="str">
        <f t="shared" si="5"/>
        <v/>
      </c>
      <c r="M40" s="392" t="str">
        <f t="shared" si="6"/>
        <v/>
      </c>
      <c r="N40" s="192"/>
      <c r="O40" s="197"/>
      <c r="P40" s="164">
        <f t="shared" ca="1" si="7"/>
        <v>0</v>
      </c>
    </row>
    <row r="41" spans="1:16" ht="15">
      <c r="A41" s="156"/>
      <c r="B41" s="234"/>
      <c r="C41" s="191"/>
      <c r="D41" s="194"/>
      <c r="E41" s="196"/>
      <c r="G41" s="390" t="str">
        <f t="shared" si="0"/>
        <v/>
      </c>
      <c r="H41" s="391" t="str">
        <f t="shared" si="1"/>
        <v/>
      </c>
      <c r="I41" s="391" t="str">
        <f t="shared" si="2"/>
        <v/>
      </c>
      <c r="J41" s="391" t="str">
        <f t="shared" si="3"/>
        <v/>
      </c>
      <c r="K41" s="391" t="str">
        <f t="shared" si="4"/>
        <v/>
      </c>
      <c r="L41" s="391" t="str">
        <f t="shared" si="5"/>
        <v/>
      </c>
      <c r="M41" s="392" t="str">
        <f t="shared" si="6"/>
        <v/>
      </c>
      <c r="N41" s="192"/>
      <c r="O41" s="197"/>
      <c r="P41" s="164">
        <f t="shared" ca="1" si="7"/>
        <v>0</v>
      </c>
    </row>
    <row r="42" spans="1:16" ht="15">
      <c r="A42" s="156"/>
      <c r="B42" s="234"/>
      <c r="C42" s="191"/>
      <c r="D42" s="194"/>
      <c r="E42" s="196"/>
      <c r="G42" s="390" t="str">
        <f t="shared" si="0"/>
        <v/>
      </c>
      <c r="H42" s="391" t="str">
        <f t="shared" si="1"/>
        <v/>
      </c>
      <c r="I42" s="391" t="str">
        <f t="shared" si="2"/>
        <v/>
      </c>
      <c r="J42" s="391" t="str">
        <f t="shared" si="3"/>
        <v/>
      </c>
      <c r="K42" s="391" t="str">
        <f t="shared" si="4"/>
        <v/>
      </c>
      <c r="L42" s="391" t="str">
        <f t="shared" si="5"/>
        <v/>
      </c>
      <c r="M42" s="392" t="str">
        <f t="shared" si="6"/>
        <v/>
      </c>
      <c r="N42" s="192"/>
      <c r="O42" s="197"/>
      <c r="P42" s="164">
        <f t="shared" ca="1" si="7"/>
        <v>0</v>
      </c>
    </row>
    <row r="43" spans="1:16" ht="15">
      <c r="A43" s="156"/>
      <c r="B43" s="234"/>
      <c r="C43" s="191"/>
      <c r="D43" s="194"/>
      <c r="E43" s="196"/>
      <c r="G43" s="390" t="str">
        <f t="shared" si="0"/>
        <v/>
      </c>
      <c r="H43" s="391" t="str">
        <f t="shared" si="1"/>
        <v/>
      </c>
      <c r="I43" s="391" t="str">
        <f t="shared" si="2"/>
        <v/>
      </c>
      <c r="J43" s="391" t="str">
        <f t="shared" si="3"/>
        <v/>
      </c>
      <c r="K43" s="391" t="str">
        <f t="shared" si="4"/>
        <v/>
      </c>
      <c r="L43" s="391" t="str">
        <f t="shared" si="5"/>
        <v/>
      </c>
      <c r="M43" s="392" t="str">
        <f t="shared" si="6"/>
        <v/>
      </c>
      <c r="N43" s="192"/>
      <c r="O43" s="197"/>
      <c r="P43" s="164">
        <f t="shared" ca="1" si="7"/>
        <v>0</v>
      </c>
    </row>
    <row r="44" spans="1:16" ht="15">
      <c r="A44" s="156"/>
      <c r="B44" s="234"/>
      <c r="C44" s="191"/>
      <c r="D44" s="194"/>
      <c r="E44" s="196"/>
      <c r="G44" s="390" t="str">
        <f t="shared" si="0"/>
        <v/>
      </c>
      <c r="H44" s="391" t="str">
        <f t="shared" si="1"/>
        <v/>
      </c>
      <c r="I44" s="391" t="str">
        <f t="shared" si="2"/>
        <v/>
      </c>
      <c r="J44" s="391" t="str">
        <f t="shared" si="3"/>
        <v/>
      </c>
      <c r="K44" s="391" t="str">
        <f t="shared" si="4"/>
        <v/>
      </c>
      <c r="L44" s="391" t="str">
        <f t="shared" si="5"/>
        <v/>
      </c>
      <c r="M44" s="392" t="str">
        <f t="shared" si="6"/>
        <v/>
      </c>
      <c r="N44" s="192"/>
      <c r="O44" s="197"/>
      <c r="P44" s="164">
        <f t="shared" ca="1" si="7"/>
        <v>0</v>
      </c>
    </row>
    <row r="45" spans="1:16" ht="15">
      <c r="A45" s="156"/>
      <c r="B45" s="234"/>
      <c r="C45" s="191"/>
      <c r="D45" s="194"/>
      <c r="E45" s="196"/>
      <c r="G45" s="390" t="str">
        <f t="shared" si="0"/>
        <v/>
      </c>
      <c r="H45" s="391" t="str">
        <f t="shared" si="1"/>
        <v/>
      </c>
      <c r="I45" s="391" t="str">
        <f t="shared" si="2"/>
        <v/>
      </c>
      <c r="J45" s="391" t="str">
        <f t="shared" si="3"/>
        <v/>
      </c>
      <c r="K45" s="391" t="str">
        <f t="shared" si="4"/>
        <v/>
      </c>
      <c r="L45" s="391" t="str">
        <f t="shared" si="5"/>
        <v/>
      </c>
      <c r="M45" s="392" t="str">
        <f t="shared" si="6"/>
        <v/>
      </c>
      <c r="N45" s="192"/>
      <c r="O45" s="197"/>
      <c r="P45" s="164">
        <f t="shared" ca="1" si="7"/>
        <v>0</v>
      </c>
    </row>
    <row r="46" spans="1:16" ht="15">
      <c r="A46" s="156"/>
      <c r="B46" s="234"/>
      <c r="C46" s="191"/>
      <c r="D46" s="194"/>
      <c r="E46" s="196"/>
      <c r="G46" s="390" t="str">
        <f t="shared" si="0"/>
        <v/>
      </c>
      <c r="H46" s="391" t="str">
        <f t="shared" si="1"/>
        <v/>
      </c>
      <c r="I46" s="391" t="str">
        <f t="shared" si="2"/>
        <v/>
      </c>
      <c r="J46" s="391" t="str">
        <f t="shared" si="3"/>
        <v/>
      </c>
      <c r="K46" s="391" t="str">
        <f t="shared" si="4"/>
        <v/>
      </c>
      <c r="L46" s="391" t="str">
        <f t="shared" si="5"/>
        <v/>
      </c>
      <c r="M46" s="392" t="str">
        <f t="shared" si="6"/>
        <v/>
      </c>
      <c r="N46" s="192"/>
      <c r="O46" s="197"/>
      <c r="P46" s="164">
        <f t="shared" ca="1" si="7"/>
        <v>0</v>
      </c>
    </row>
    <row r="47" spans="1:16" ht="15">
      <c r="A47" s="156"/>
      <c r="B47" s="234"/>
      <c r="C47" s="191"/>
      <c r="D47" s="194"/>
      <c r="E47" s="196"/>
      <c r="G47" s="390" t="str">
        <f t="shared" si="0"/>
        <v/>
      </c>
      <c r="H47" s="391" t="str">
        <f t="shared" si="1"/>
        <v/>
      </c>
      <c r="I47" s="391" t="str">
        <f t="shared" si="2"/>
        <v/>
      </c>
      <c r="J47" s="391" t="str">
        <f t="shared" si="3"/>
        <v/>
      </c>
      <c r="K47" s="391" t="str">
        <f t="shared" si="4"/>
        <v/>
      </c>
      <c r="L47" s="391" t="str">
        <f t="shared" si="5"/>
        <v/>
      </c>
      <c r="M47" s="392" t="str">
        <f t="shared" si="6"/>
        <v/>
      </c>
      <c r="N47" s="192"/>
      <c r="O47" s="197"/>
      <c r="P47" s="164">
        <f t="shared" ca="1" si="7"/>
        <v>0</v>
      </c>
    </row>
    <row r="48" spans="1:16" ht="15">
      <c r="A48" s="156"/>
      <c r="B48" s="234"/>
      <c r="C48" s="191"/>
      <c r="D48" s="194"/>
      <c r="E48" s="196"/>
      <c r="G48" s="390" t="str">
        <f t="shared" si="0"/>
        <v/>
      </c>
      <c r="H48" s="391" t="str">
        <f t="shared" si="1"/>
        <v/>
      </c>
      <c r="I48" s="391" t="str">
        <f t="shared" si="2"/>
        <v/>
      </c>
      <c r="J48" s="391" t="str">
        <f t="shared" si="3"/>
        <v/>
      </c>
      <c r="K48" s="391" t="str">
        <f t="shared" si="4"/>
        <v/>
      </c>
      <c r="L48" s="391" t="str">
        <f t="shared" si="5"/>
        <v/>
      </c>
      <c r="M48" s="392" t="str">
        <f t="shared" si="6"/>
        <v/>
      </c>
      <c r="N48" s="192"/>
      <c r="O48" s="197"/>
      <c r="P48" s="164">
        <f t="shared" ca="1" si="7"/>
        <v>0</v>
      </c>
    </row>
    <row r="49" spans="1:16" ht="15">
      <c r="A49" s="156"/>
      <c r="B49" s="234"/>
      <c r="C49" s="191"/>
      <c r="D49" s="194"/>
      <c r="E49" s="196"/>
      <c r="G49" s="390" t="str">
        <f t="shared" si="0"/>
        <v/>
      </c>
      <c r="H49" s="391" t="str">
        <f t="shared" si="1"/>
        <v/>
      </c>
      <c r="I49" s="391" t="str">
        <f t="shared" si="2"/>
        <v/>
      </c>
      <c r="J49" s="391" t="str">
        <f t="shared" si="3"/>
        <v/>
      </c>
      <c r="K49" s="391" t="str">
        <f t="shared" si="4"/>
        <v/>
      </c>
      <c r="L49" s="391" t="str">
        <f t="shared" si="5"/>
        <v/>
      </c>
      <c r="M49" s="392" t="str">
        <f t="shared" si="6"/>
        <v/>
      </c>
      <c r="N49" s="192"/>
      <c r="O49" s="197"/>
      <c r="P49" s="164">
        <f t="shared" ca="1" si="7"/>
        <v>0</v>
      </c>
    </row>
    <row r="50" spans="1:16" ht="15">
      <c r="A50" s="156"/>
      <c r="B50" s="234"/>
      <c r="C50" s="191"/>
      <c r="D50" s="194"/>
      <c r="E50" s="196"/>
      <c r="G50" s="390" t="str">
        <f t="shared" si="0"/>
        <v/>
      </c>
      <c r="H50" s="391" t="str">
        <f t="shared" si="1"/>
        <v/>
      </c>
      <c r="I50" s="391" t="str">
        <f t="shared" si="2"/>
        <v/>
      </c>
      <c r="J50" s="391" t="str">
        <f t="shared" si="3"/>
        <v/>
      </c>
      <c r="K50" s="391" t="str">
        <f t="shared" si="4"/>
        <v/>
      </c>
      <c r="L50" s="391" t="str">
        <f t="shared" si="5"/>
        <v/>
      </c>
      <c r="M50" s="392" t="str">
        <f t="shared" si="6"/>
        <v/>
      </c>
      <c r="N50" s="192"/>
      <c r="O50" s="197"/>
      <c r="P50" s="164">
        <f t="shared" ca="1" si="7"/>
        <v>0</v>
      </c>
    </row>
    <row r="51" spans="1:16" ht="15">
      <c r="A51" s="156"/>
      <c r="B51" s="234"/>
      <c r="C51" s="191"/>
      <c r="D51" s="194"/>
      <c r="E51" s="196"/>
      <c r="G51" s="390" t="str">
        <f t="shared" si="0"/>
        <v/>
      </c>
      <c r="H51" s="391" t="str">
        <f t="shared" si="1"/>
        <v/>
      </c>
      <c r="I51" s="391" t="str">
        <f t="shared" si="2"/>
        <v/>
      </c>
      <c r="J51" s="391" t="str">
        <f t="shared" si="3"/>
        <v/>
      </c>
      <c r="K51" s="391" t="str">
        <f t="shared" si="4"/>
        <v/>
      </c>
      <c r="L51" s="391" t="str">
        <f t="shared" si="5"/>
        <v/>
      </c>
      <c r="M51" s="392" t="str">
        <f t="shared" si="6"/>
        <v/>
      </c>
      <c r="N51" s="192"/>
      <c r="O51" s="197"/>
      <c r="P51" s="164">
        <f t="shared" ca="1" si="7"/>
        <v>0</v>
      </c>
    </row>
    <row r="52" spans="1:16" ht="15">
      <c r="A52" s="156"/>
      <c r="B52" s="234"/>
      <c r="C52" s="191"/>
      <c r="D52" s="194"/>
      <c r="E52" s="196"/>
      <c r="G52" s="390" t="str">
        <f t="shared" si="0"/>
        <v/>
      </c>
      <c r="H52" s="391" t="str">
        <f t="shared" si="1"/>
        <v/>
      </c>
      <c r="I52" s="391" t="str">
        <f t="shared" si="2"/>
        <v/>
      </c>
      <c r="J52" s="391" t="str">
        <f t="shared" si="3"/>
        <v/>
      </c>
      <c r="K52" s="391" t="str">
        <f t="shared" si="4"/>
        <v/>
      </c>
      <c r="L52" s="391" t="str">
        <f t="shared" si="5"/>
        <v/>
      </c>
      <c r="M52" s="392" t="str">
        <f t="shared" si="6"/>
        <v/>
      </c>
      <c r="N52" s="192"/>
      <c r="O52" s="197"/>
      <c r="P52" s="164">
        <f t="shared" ca="1" si="7"/>
        <v>0</v>
      </c>
    </row>
    <row r="53" spans="1:16" ht="15">
      <c r="A53" s="156"/>
      <c r="B53" s="234"/>
      <c r="C53" s="191"/>
      <c r="D53" s="194"/>
      <c r="E53" s="196"/>
      <c r="G53" s="390" t="str">
        <f t="shared" si="0"/>
        <v/>
      </c>
      <c r="H53" s="391" t="str">
        <f t="shared" si="1"/>
        <v/>
      </c>
      <c r="I53" s="391" t="str">
        <f t="shared" si="2"/>
        <v/>
      </c>
      <c r="J53" s="391" t="str">
        <f t="shared" si="3"/>
        <v/>
      </c>
      <c r="K53" s="391" t="str">
        <f t="shared" si="4"/>
        <v/>
      </c>
      <c r="L53" s="391" t="str">
        <f t="shared" si="5"/>
        <v/>
      </c>
      <c r="M53" s="392" t="str">
        <f t="shared" si="6"/>
        <v/>
      </c>
      <c r="N53" s="192"/>
      <c r="O53" s="197"/>
      <c r="P53" s="164">
        <f t="shared" ca="1" si="7"/>
        <v>0</v>
      </c>
    </row>
    <row r="54" spans="1:16" ht="15">
      <c r="A54" s="156"/>
      <c r="B54" s="234"/>
      <c r="C54" s="191"/>
      <c r="D54" s="194"/>
      <c r="E54" s="196"/>
      <c r="G54" s="390" t="str">
        <f t="shared" si="0"/>
        <v/>
      </c>
      <c r="H54" s="391" t="str">
        <f t="shared" si="1"/>
        <v/>
      </c>
      <c r="I54" s="391" t="str">
        <f t="shared" si="2"/>
        <v/>
      </c>
      <c r="J54" s="391" t="str">
        <f t="shared" si="3"/>
        <v/>
      </c>
      <c r="K54" s="391" t="str">
        <f t="shared" si="4"/>
        <v/>
      </c>
      <c r="L54" s="391" t="str">
        <f t="shared" si="5"/>
        <v/>
      </c>
      <c r="M54" s="392" t="str">
        <f t="shared" si="6"/>
        <v/>
      </c>
      <c r="N54" s="192"/>
      <c r="O54" s="197"/>
      <c r="P54" s="164">
        <f t="shared" ca="1" si="7"/>
        <v>0</v>
      </c>
    </row>
    <row r="55" spans="1:16" ht="15">
      <c r="A55" s="156"/>
      <c r="B55" s="234"/>
      <c r="C55" s="191"/>
      <c r="D55" s="194"/>
      <c r="E55" s="196"/>
      <c r="G55" s="390" t="str">
        <f t="shared" si="0"/>
        <v/>
      </c>
      <c r="H55" s="391" t="str">
        <f t="shared" si="1"/>
        <v/>
      </c>
      <c r="I55" s="391" t="str">
        <f t="shared" si="2"/>
        <v/>
      </c>
      <c r="J55" s="391" t="str">
        <f t="shared" si="3"/>
        <v/>
      </c>
      <c r="K55" s="391" t="str">
        <f t="shared" si="4"/>
        <v/>
      </c>
      <c r="L55" s="391" t="str">
        <f t="shared" si="5"/>
        <v/>
      </c>
      <c r="M55" s="392" t="str">
        <f t="shared" si="6"/>
        <v/>
      </c>
      <c r="N55" s="192"/>
      <c r="O55" s="197"/>
      <c r="P55" s="164">
        <f t="shared" ca="1" si="7"/>
        <v>0</v>
      </c>
    </row>
    <row r="56" spans="1:16" ht="15">
      <c r="A56" s="156"/>
      <c r="B56" s="234"/>
      <c r="C56" s="191"/>
      <c r="D56" s="194"/>
      <c r="E56" s="196"/>
      <c r="G56" s="390" t="str">
        <f t="shared" si="0"/>
        <v/>
      </c>
      <c r="H56" s="391" t="str">
        <f t="shared" si="1"/>
        <v/>
      </c>
      <c r="I56" s="391" t="str">
        <f t="shared" si="2"/>
        <v/>
      </c>
      <c r="J56" s="391" t="str">
        <f t="shared" si="3"/>
        <v/>
      </c>
      <c r="K56" s="391" t="str">
        <f t="shared" si="4"/>
        <v/>
      </c>
      <c r="L56" s="391" t="str">
        <f t="shared" si="5"/>
        <v/>
      </c>
      <c r="M56" s="392" t="str">
        <f t="shared" si="6"/>
        <v/>
      </c>
      <c r="N56" s="192"/>
      <c r="O56" s="197"/>
      <c r="P56" s="164">
        <f t="shared" ca="1" si="7"/>
        <v>0</v>
      </c>
    </row>
    <row r="57" spans="1:16" ht="15">
      <c r="A57" s="156"/>
      <c r="B57" s="234"/>
      <c r="C57" s="191"/>
      <c r="D57" s="194"/>
      <c r="E57" s="196"/>
      <c r="G57" s="390" t="str">
        <f t="shared" si="0"/>
        <v/>
      </c>
      <c r="H57" s="391" t="str">
        <f t="shared" si="1"/>
        <v/>
      </c>
      <c r="I57" s="391" t="str">
        <f t="shared" si="2"/>
        <v/>
      </c>
      <c r="J57" s="391" t="str">
        <f t="shared" si="3"/>
        <v/>
      </c>
      <c r="K57" s="391" t="str">
        <f t="shared" si="4"/>
        <v/>
      </c>
      <c r="L57" s="391" t="str">
        <f t="shared" si="5"/>
        <v/>
      </c>
      <c r="M57" s="392" t="str">
        <f t="shared" si="6"/>
        <v/>
      </c>
      <c r="N57" s="192"/>
      <c r="O57" s="197"/>
      <c r="P57" s="164">
        <f t="shared" ca="1" si="7"/>
        <v>0</v>
      </c>
    </row>
    <row r="58" spans="1:16" ht="15">
      <c r="A58" s="156"/>
      <c r="B58" s="234"/>
      <c r="C58" s="191"/>
      <c r="D58" s="194"/>
      <c r="E58" s="196"/>
      <c r="G58" s="390" t="str">
        <f t="shared" si="0"/>
        <v/>
      </c>
      <c r="H58" s="391" t="str">
        <f t="shared" si="1"/>
        <v/>
      </c>
      <c r="I58" s="391" t="str">
        <f t="shared" si="2"/>
        <v/>
      </c>
      <c r="J58" s="391" t="str">
        <f t="shared" si="3"/>
        <v/>
      </c>
      <c r="K58" s="391" t="str">
        <f t="shared" si="4"/>
        <v/>
      </c>
      <c r="L58" s="391" t="str">
        <f t="shared" si="5"/>
        <v/>
      </c>
      <c r="M58" s="392" t="str">
        <f t="shared" si="6"/>
        <v/>
      </c>
      <c r="N58" s="192"/>
      <c r="O58" s="197"/>
      <c r="P58" s="164">
        <f t="shared" ca="1" si="7"/>
        <v>0</v>
      </c>
    </row>
    <row r="59" spans="1:16" ht="15">
      <c r="A59" s="156"/>
      <c r="B59" s="234"/>
      <c r="C59" s="191"/>
      <c r="D59" s="194"/>
      <c r="E59" s="196"/>
      <c r="G59" s="390" t="str">
        <f t="shared" si="0"/>
        <v/>
      </c>
      <c r="H59" s="391" t="str">
        <f t="shared" si="1"/>
        <v/>
      </c>
      <c r="I59" s="391" t="str">
        <f t="shared" si="2"/>
        <v/>
      </c>
      <c r="J59" s="391" t="str">
        <f t="shared" si="3"/>
        <v/>
      </c>
      <c r="K59" s="391" t="str">
        <f t="shared" si="4"/>
        <v/>
      </c>
      <c r="L59" s="391" t="str">
        <f t="shared" si="5"/>
        <v/>
      </c>
      <c r="M59" s="392" t="str">
        <f t="shared" si="6"/>
        <v/>
      </c>
      <c r="N59" s="192"/>
      <c r="O59" s="197"/>
      <c r="P59" s="164">
        <f t="shared" ca="1" si="7"/>
        <v>0</v>
      </c>
    </row>
    <row r="60" spans="1:16" ht="15">
      <c r="A60" s="156"/>
      <c r="B60" s="234"/>
      <c r="C60" s="191"/>
      <c r="D60" s="194"/>
      <c r="E60" s="196"/>
      <c r="G60" s="390" t="str">
        <f t="shared" si="0"/>
        <v/>
      </c>
      <c r="H60" s="391" t="str">
        <f t="shared" si="1"/>
        <v/>
      </c>
      <c r="I60" s="391" t="str">
        <f t="shared" si="2"/>
        <v/>
      </c>
      <c r="J60" s="391" t="str">
        <f t="shared" si="3"/>
        <v/>
      </c>
      <c r="K60" s="391" t="str">
        <f t="shared" si="4"/>
        <v/>
      </c>
      <c r="L60" s="391" t="str">
        <f t="shared" si="5"/>
        <v/>
      </c>
      <c r="M60" s="392" t="str">
        <f t="shared" si="6"/>
        <v/>
      </c>
      <c r="N60" s="192"/>
      <c r="O60" s="197"/>
      <c r="P60" s="164">
        <f t="shared" ca="1" si="7"/>
        <v>0</v>
      </c>
    </row>
    <row r="61" spans="1:16" ht="15">
      <c r="A61" s="156"/>
      <c r="B61" s="234"/>
      <c r="C61" s="191"/>
      <c r="D61" s="194"/>
      <c r="E61" s="196"/>
      <c r="G61" s="390" t="str">
        <f t="shared" si="0"/>
        <v/>
      </c>
      <c r="H61" s="391" t="str">
        <f t="shared" si="1"/>
        <v/>
      </c>
      <c r="I61" s="391" t="str">
        <f t="shared" si="2"/>
        <v/>
      </c>
      <c r="J61" s="391" t="str">
        <f t="shared" si="3"/>
        <v/>
      </c>
      <c r="K61" s="391" t="str">
        <f t="shared" si="4"/>
        <v/>
      </c>
      <c r="L61" s="391" t="str">
        <f t="shared" si="5"/>
        <v/>
      </c>
      <c r="M61" s="392" t="str">
        <f t="shared" si="6"/>
        <v/>
      </c>
      <c r="N61" s="192"/>
      <c r="O61" s="197"/>
      <c r="P61" s="164">
        <f t="shared" ca="1" si="7"/>
        <v>0</v>
      </c>
    </row>
    <row r="62" spans="1:16" ht="15">
      <c r="A62" s="156"/>
      <c r="B62" s="234"/>
      <c r="C62" s="191"/>
      <c r="D62" s="194"/>
      <c r="E62" s="196"/>
      <c r="G62" s="390" t="str">
        <f t="shared" si="0"/>
        <v/>
      </c>
      <c r="H62" s="391" t="str">
        <f t="shared" si="1"/>
        <v/>
      </c>
      <c r="I62" s="391" t="str">
        <f t="shared" si="2"/>
        <v/>
      </c>
      <c r="J62" s="391" t="str">
        <f t="shared" si="3"/>
        <v/>
      </c>
      <c r="K62" s="391" t="str">
        <f t="shared" si="4"/>
        <v/>
      </c>
      <c r="L62" s="391" t="str">
        <f t="shared" si="5"/>
        <v/>
      </c>
      <c r="M62" s="392" t="str">
        <f t="shared" si="6"/>
        <v/>
      </c>
      <c r="N62" s="192"/>
      <c r="O62" s="197"/>
      <c r="P62" s="164">
        <f t="shared" ca="1" si="7"/>
        <v>0</v>
      </c>
    </row>
    <row r="63" spans="1:16" ht="15">
      <c r="A63" s="156"/>
      <c r="B63" s="234"/>
      <c r="C63" s="191"/>
      <c r="D63" s="194"/>
      <c r="E63" s="196"/>
      <c r="G63" s="390" t="str">
        <f t="shared" si="0"/>
        <v/>
      </c>
      <c r="H63" s="391" t="str">
        <f t="shared" si="1"/>
        <v/>
      </c>
      <c r="I63" s="391" t="str">
        <f t="shared" si="2"/>
        <v/>
      </c>
      <c r="J63" s="391" t="str">
        <f t="shared" si="3"/>
        <v/>
      </c>
      <c r="K63" s="391" t="str">
        <f t="shared" si="4"/>
        <v/>
      </c>
      <c r="L63" s="391" t="str">
        <f t="shared" si="5"/>
        <v/>
      </c>
      <c r="M63" s="392" t="str">
        <f t="shared" si="6"/>
        <v/>
      </c>
      <c r="N63" s="192"/>
      <c r="O63" s="197"/>
      <c r="P63" s="164">
        <f t="shared" ca="1" si="7"/>
        <v>0</v>
      </c>
    </row>
    <row r="64" spans="1:16" ht="15">
      <c r="A64" s="156"/>
      <c r="B64" s="234"/>
      <c r="C64" s="191"/>
      <c r="D64" s="194"/>
      <c r="E64" s="196"/>
      <c r="G64" s="390" t="str">
        <f t="shared" si="0"/>
        <v/>
      </c>
      <c r="H64" s="391" t="str">
        <f t="shared" si="1"/>
        <v/>
      </c>
      <c r="I64" s="391" t="str">
        <f t="shared" si="2"/>
        <v/>
      </c>
      <c r="J64" s="391" t="str">
        <f t="shared" si="3"/>
        <v/>
      </c>
      <c r="K64" s="391" t="str">
        <f t="shared" si="4"/>
        <v/>
      </c>
      <c r="L64" s="391" t="str">
        <f t="shared" si="5"/>
        <v/>
      </c>
      <c r="M64" s="392" t="str">
        <f t="shared" si="6"/>
        <v/>
      </c>
      <c r="N64" s="192"/>
      <c r="O64" s="197"/>
      <c r="P64" s="164">
        <f t="shared" ca="1" si="7"/>
        <v>0</v>
      </c>
    </row>
    <row r="65" spans="1:16" ht="15">
      <c r="A65" s="156"/>
      <c r="B65" s="234"/>
      <c r="C65" s="191"/>
      <c r="D65" s="194"/>
      <c r="E65" s="196"/>
      <c r="G65" s="390" t="str">
        <f t="shared" si="0"/>
        <v/>
      </c>
      <c r="H65" s="391" t="str">
        <f t="shared" si="1"/>
        <v/>
      </c>
      <c r="I65" s="391" t="str">
        <f t="shared" si="2"/>
        <v/>
      </c>
      <c r="J65" s="391" t="str">
        <f t="shared" si="3"/>
        <v/>
      </c>
      <c r="K65" s="391" t="str">
        <f t="shared" si="4"/>
        <v/>
      </c>
      <c r="L65" s="391" t="str">
        <f t="shared" si="5"/>
        <v/>
      </c>
      <c r="M65" s="392" t="str">
        <f t="shared" si="6"/>
        <v/>
      </c>
      <c r="N65" s="192"/>
      <c r="O65" s="197"/>
      <c r="P65" s="164">
        <f t="shared" ca="1" si="7"/>
        <v>0</v>
      </c>
    </row>
    <row r="66" spans="1:16" ht="15">
      <c r="A66" s="156"/>
      <c r="B66" s="234"/>
      <c r="C66" s="191"/>
      <c r="D66" s="194"/>
      <c r="E66" s="196"/>
      <c r="G66" s="390" t="str">
        <f t="shared" si="0"/>
        <v/>
      </c>
      <c r="H66" s="391" t="str">
        <f t="shared" si="1"/>
        <v/>
      </c>
      <c r="I66" s="391" t="str">
        <f t="shared" si="2"/>
        <v/>
      </c>
      <c r="J66" s="391" t="str">
        <f t="shared" si="3"/>
        <v/>
      </c>
      <c r="K66" s="391" t="str">
        <f t="shared" si="4"/>
        <v/>
      </c>
      <c r="L66" s="391" t="str">
        <f t="shared" si="5"/>
        <v/>
      </c>
      <c r="M66" s="392" t="str">
        <f t="shared" si="6"/>
        <v/>
      </c>
      <c r="N66" s="192"/>
      <c r="O66" s="197"/>
      <c r="P66" s="164">
        <f t="shared" ca="1" si="7"/>
        <v>0</v>
      </c>
    </row>
    <row r="67" spans="1:16" ht="15">
      <c r="A67" s="156"/>
      <c r="B67" s="234"/>
      <c r="C67" s="191"/>
      <c r="D67" s="194"/>
      <c r="E67" s="196"/>
      <c r="G67" s="390" t="str">
        <f t="shared" si="0"/>
        <v/>
      </c>
      <c r="H67" s="391" t="str">
        <f t="shared" si="1"/>
        <v/>
      </c>
      <c r="I67" s="391" t="str">
        <f t="shared" si="2"/>
        <v/>
      </c>
      <c r="J67" s="391" t="str">
        <f t="shared" si="3"/>
        <v/>
      </c>
      <c r="K67" s="391" t="str">
        <f t="shared" si="4"/>
        <v/>
      </c>
      <c r="L67" s="391" t="str">
        <f t="shared" si="5"/>
        <v/>
      </c>
      <c r="M67" s="392" t="str">
        <f t="shared" si="6"/>
        <v/>
      </c>
      <c r="N67" s="192"/>
      <c r="O67" s="197"/>
      <c r="P67" s="164">
        <f t="shared" ca="1" si="7"/>
        <v>0</v>
      </c>
    </row>
    <row r="68" spans="1:16" ht="15">
      <c r="A68" s="156"/>
      <c r="B68" s="234"/>
      <c r="C68" s="191"/>
      <c r="D68" s="194"/>
      <c r="E68" s="196"/>
      <c r="G68" s="390" t="str">
        <f t="shared" si="0"/>
        <v/>
      </c>
      <c r="H68" s="391" t="str">
        <f t="shared" si="1"/>
        <v/>
      </c>
      <c r="I68" s="391" t="str">
        <f t="shared" si="2"/>
        <v/>
      </c>
      <c r="J68" s="391" t="str">
        <f t="shared" si="3"/>
        <v/>
      </c>
      <c r="K68" s="391" t="str">
        <f t="shared" si="4"/>
        <v/>
      </c>
      <c r="L68" s="391" t="str">
        <f t="shared" si="5"/>
        <v/>
      </c>
      <c r="M68" s="392" t="str">
        <f t="shared" si="6"/>
        <v/>
      </c>
      <c r="N68" s="192"/>
      <c r="O68" s="197"/>
      <c r="P68" s="164">
        <f t="shared" ca="1" si="7"/>
        <v>0</v>
      </c>
    </row>
    <row r="69" spans="1:16" ht="15">
      <c r="A69" s="156"/>
      <c r="B69" s="234"/>
      <c r="C69" s="191"/>
      <c r="D69" s="194"/>
      <c r="E69" s="196"/>
      <c r="G69" s="390" t="str">
        <f t="shared" si="0"/>
        <v/>
      </c>
      <c r="H69" s="391" t="str">
        <f t="shared" si="1"/>
        <v/>
      </c>
      <c r="I69" s="391" t="str">
        <f t="shared" si="2"/>
        <v/>
      </c>
      <c r="J69" s="391" t="str">
        <f t="shared" si="3"/>
        <v/>
      </c>
      <c r="K69" s="391" t="str">
        <f t="shared" si="4"/>
        <v/>
      </c>
      <c r="L69" s="391" t="str">
        <f t="shared" si="5"/>
        <v/>
      </c>
      <c r="M69" s="392" t="str">
        <f t="shared" si="6"/>
        <v/>
      </c>
      <c r="N69" s="192"/>
      <c r="O69" s="197"/>
      <c r="P69" s="164">
        <f t="shared" ca="1" si="7"/>
        <v>0</v>
      </c>
    </row>
    <row r="70" spans="1:16" ht="15">
      <c r="A70" s="156"/>
      <c r="B70" s="234"/>
      <c r="C70" s="191"/>
      <c r="D70" s="194"/>
      <c r="E70" s="196"/>
      <c r="G70" s="390" t="str">
        <f t="shared" si="0"/>
        <v/>
      </c>
      <c r="H70" s="391" t="str">
        <f t="shared" si="1"/>
        <v/>
      </c>
      <c r="I70" s="391" t="str">
        <f t="shared" si="2"/>
        <v/>
      </c>
      <c r="J70" s="391" t="str">
        <f t="shared" si="3"/>
        <v/>
      </c>
      <c r="K70" s="391" t="str">
        <f t="shared" si="4"/>
        <v/>
      </c>
      <c r="L70" s="391" t="str">
        <f t="shared" si="5"/>
        <v/>
      </c>
      <c r="M70" s="392" t="str">
        <f t="shared" si="6"/>
        <v/>
      </c>
      <c r="N70" s="192"/>
      <c r="O70" s="197"/>
      <c r="P70" s="164">
        <f t="shared" ca="1" si="7"/>
        <v>0</v>
      </c>
    </row>
    <row r="71" spans="1:16" ht="15">
      <c r="A71" s="156"/>
      <c r="B71" s="234"/>
      <c r="C71" s="191"/>
      <c r="D71" s="194"/>
      <c r="E71" s="196"/>
      <c r="G71" s="390" t="str">
        <f t="shared" si="0"/>
        <v/>
      </c>
      <c r="H71" s="391" t="str">
        <f t="shared" si="1"/>
        <v/>
      </c>
      <c r="I71" s="391" t="str">
        <f t="shared" si="2"/>
        <v/>
      </c>
      <c r="J71" s="391" t="str">
        <f t="shared" si="3"/>
        <v/>
      </c>
      <c r="K71" s="391" t="str">
        <f t="shared" si="4"/>
        <v/>
      </c>
      <c r="L71" s="391" t="str">
        <f t="shared" si="5"/>
        <v/>
      </c>
      <c r="M71" s="392" t="str">
        <f t="shared" si="6"/>
        <v/>
      </c>
      <c r="N71" s="192"/>
      <c r="O71" s="197"/>
      <c r="P71" s="164">
        <f t="shared" ca="1" si="7"/>
        <v>0</v>
      </c>
    </row>
    <row r="72" spans="1:16" ht="15">
      <c r="A72" s="156"/>
      <c r="B72" s="234"/>
      <c r="C72" s="191"/>
      <c r="D72" s="194"/>
      <c r="E72" s="196"/>
      <c r="G72" s="390" t="str">
        <f t="shared" si="0"/>
        <v/>
      </c>
      <c r="H72" s="391" t="str">
        <f t="shared" si="1"/>
        <v/>
      </c>
      <c r="I72" s="391" t="str">
        <f t="shared" si="2"/>
        <v/>
      </c>
      <c r="J72" s="391" t="str">
        <f t="shared" si="3"/>
        <v/>
      </c>
      <c r="K72" s="391" t="str">
        <f t="shared" si="4"/>
        <v/>
      </c>
      <c r="L72" s="391" t="str">
        <f t="shared" si="5"/>
        <v/>
      </c>
      <c r="M72" s="392" t="str">
        <f t="shared" si="6"/>
        <v/>
      </c>
      <c r="N72" s="192"/>
      <c r="O72" s="197"/>
      <c r="P72" s="164">
        <f t="shared" ca="1" si="7"/>
        <v>0</v>
      </c>
    </row>
    <row r="73" spans="1:16" ht="15">
      <c r="A73" s="156"/>
      <c r="B73" s="234"/>
      <c r="C73" s="191"/>
      <c r="D73" s="194"/>
      <c r="E73" s="196"/>
      <c r="G73" s="390" t="str">
        <f t="shared" si="0"/>
        <v/>
      </c>
      <c r="H73" s="391" t="str">
        <f t="shared" si="1"/>
        <v/>
      </c>
      <c r="I73" s="391" t="str">
        <f t="shared" si="2"/>
        <v/>
      </c>
      <c r="J73" s="391" t="str">
        <f t="shared" si="3"/>
        <v/>
      </c>
      <c r="K73" s="391" t="str">
        <f t="shared" si="4"/>
        <v/>
      </c>
      <c r="L73" s="391" t="str">
        <f t="shared" si="5"/>
        <v/>
      </c>
      <c r="M73" s="392" t="str">
        <f t="shared" si="6"/>
        <v/>
      </c>
      <c r="N73" s="192"/>
      <c r="O73" s="197"/>
      <c r="P73" s="164">
        <f t="shared" ca="1" si="7"/>
        <v>0</v>
      </c>
    </row>
    <row r="74" spans="1:16" ht="15">
      <c r="A74" s="156"/>
      <c r="B74" s="234"/>
      <c r="C74" s="191"/>
      <c r="D74" s="194"/>
      <c r="E74" s="196"/>
      <c r="G74" s="390" t="str">
        <f t="shared" ref="G74:G137" si="8">IF($E74="","",$E74+$G$9)</f>
        <v/>
      </c>
      <c r="H74" s="391" t="str">
        <f t="shared" ref="H74:H137" si="9">IF($E74="","",$E74+$H$9)</f>
        <v/>
      </c>
      <c r="I74" s="391" t="str">
        <f t="shared" ref="I74:I137" si="10">IF($E74="","",$E74+$I$9)</f>
        <v/>
      </c>
      <c r="J74" s="391" t="str">
        <f t="shared" ref="J74:J137" si="11">IF($E74="","",$E74+$J$9)</f>
        <v/>
      </c>
      <c r="K74" s="391" t="str">
        <f t="shared" ref="K74:K137" si="12">IF($E74="","",$E74+$K$9)</f>
        <v/>
      </c>
      <c r="L74" s="391" t="str">
        <f t="shared" ref="L74:L137" si="13">IF($E74="","",$E74+$L$9)</f>
        <v/>
      </c>
      <c r="M74" s="392" t="str">
        <f t="shared" ref="M74:M137" si="14">IF($E74="","",$E74+$M$9)</f>
        <v/>
      </c>
      <c r="N74" s="192"/>
      <c r="O74" s="197"/>
      <c r="P74" s="164">
        <f t="shared" ca="1" si="7"/>
        <v>0</v>
      </c>
    </row>
    <row r="75" spans="1:16" ht="15">
      <c r="A75" s="156"/>
      <c r="B75" s="234"/>
      <c r="C75" s="191"/>
      <c r="D75" s="194"/>
      <c r="E75" s="196"/>
      <c r="G75" s="390" t="str">
        <f t="shared" si="8"/>
        <v/>
      </c>
      <c r="H75" s="391" t="str">
        <f t="shared" si="9"/>
        <v/>
      </c>
      <c r="I75" s="391" t="str">
        <f t="shared" si="10"/>
        <v/>
      </c>
      <c r="J75" s="391" t="str">
        <f t="shared" si="11"/>
        <v/>
      </c>
      <c r="K75" s="391" t="str">
        <f t="shared" si="12"/>
        <v/>
      </c>
      <c r="L75" s="391" t="str">
        <f t="shared" si="13"/>
        <v/>
      </c>
      <c r="M75" s="392" t="str">
        <f t="shared" si="14"/>
        <v/>
      </c>
      <c r="N75" s="192"/>
      <c r="O75" s="197"/>
      <c r="P75" s="164">
        <f t="shared" ca="1" si="7"/>
        <v>0</v>
      </c>
    </row>
    <row r="76" spans="1:16" ht="15">
      <c r="A76" s="156"/>
      <c r="B76" s="234"/>
      <c r="C76" s="191"/>
      <c r="D76" s="194"/>
      <c r="E76" s="196"/>
      <c r="G76" s="390" t="str">
        <f t="shared" si="8"/>
        <v/>
      </c>
      <c r="H76" s="391" t="str">
        <f t="shared" si="9"/>
        <v/>
      </c>
      <c r="I76" s="391" t="str">
        <f t="shared" si="10"/>
        <v/>
      </c>
      <c r="J76" s="391" t="str">
        <f t="shared" si="11"/>
        <v/>
      </c>
      <c r="K76" s="391" t="str">
        <f t="shared" si="12"/>
        <v/>
      </c>
      <c r="L76" s="391" t="str">
        <f t="shared" si="13"/>
        <v/>
      </c>
      <c r="M76" s="392" t="str">
        <f t="shared" si="14"/>
        <v/>
      </c>
      <c r="N76" s="192"/>
      <c r="O76" s="197"/>
      <c r="P76" s="164">
        <f t="shared" ref="P76:P139" ca="1" si="15">IFERROR(IF(G76=TODAY(),"1",IF(H76=TODAY(),"1",IF(I76=TODAY(),"1",IF(J76=TODAY(),"1",IF(K76=TODAY(),"1",IF(L76=TODAY(),"1",IF(M76=TODAY(),"1",))))))),"")</f>
        <v>0</v>
      </c>
    </row>
    <row r="77" spans="1:16" ht="15">
      <c r="A77" s="156"/>
      <c r="B77" s="234"/>
      <c r="C77" s="191"/>
      <c r="D77" s="194"/>
      <c r="E77" s="196"/>
      <c r="G77" s="390" t="str">
        <f t="shared" si="8"/>
        <v/>
      </c>
      <c r="H77" s="391" t="str">
        <f t="shared" si="9"/>
        <v/>
      </c>
      <c r="I77" s="391" t="str">
        <f t="shared" si="10"/>
        <v/>
      </c>
      <c r="J77" s="391" t="str">
        <f t="shared" si="11"/>
        <v/>
      </c>
      <c r="K77" s="391" t="str">
        <f t="shared" si="12"/>
        <v/>
      </c>
      <c r="L77" s="391" t="str">
        <f t="shared" si="13"/>
        <v/>
      </c>
      <c r="M77" s="392" t="str">
        <f t="shared" si="14"/>
        <v/>
      </c>
      <c r="N77" s="192"/>
      <c r="O77" s="197"/>
      <c r="P77" s="164">
        <f t="shared" ca="1" si="15"/>
        <v>0</v>
      </c>
    </row>
    <row r="78" spans="1:16" ht="15">
      <c r="A78" s="156"/>
      <c r="B78" s="234"/>
      <c r="C78" s="191"/>
      <c r="D78" s="194"/>
      <c r="E78" s="196"/>
      <c r="G78" s="390" t="str">
        <f t="shared" si="8"/>
        <v/>
      </c>
      <c r="H78" s="391" t="str">
        <f t="shared" si="9"/>
        <v/>
      </c>
      <c r="I78" s="391" t="str">
        <f t="shared" si="10"/>
        <v/>
      </c>
      <c r="J78" s="391" t="str">
        <f t="shared" si="11"/>
        <v/>
      </c>
      <c r="K78" s="391" t="str">
        <f t="shared" si="12"/>
        <v/>
      </c>
      <c r="L78" s="391" t="str">
        <f t="shared" si="13"/>
        <v/>
      </c>
      <c r="M78" s="392" t="str">
        <f t="shared" si="14"/>
        <v/>
      </c>
      <c r="N78" s="192"/>
      <c r="O78" s="197"/>
      <c r="P78" s="164">
        <f t="shared" ca="1" si="15"/>
        <v>0</v>
      </c>
    </row>
    <row r="79" spans="1:16" ht="15">
      <c r="A79" s="156"/>
      <c r="B79" s="234"/>
      <c r="C79" s="191"/>
      <c r="D79" s="194"/>
      <c r="E79" s="196"/>
      <c r="G79" s="390" t="str">
        <f t="shared" si="8"/>
        <v/>
      </c>
      <c r="H79" s="391" t="str">
        <f t="shared" si="9"/>
        <v/>
      </c>
      <c r="I79" s="391" t="str">
        <f t="shared" si="10"/>
        <v/>
      </c>
      <c r="J79" s="391" t="str">
        <f t="shared" si="11"/>
        <v/>
      </c>
      <c r="K79" s="391" t="str">
        <f t="shared" si="12"/>
        <v/>
      </c>
      <c r="L79" s="391" t="str">
        <f t="shared" si="13"/>
        <v/>
      </c>
      <c r="M79" s="392" t="str">
        <f t="shared" si="14"/>
        <v/>
      </c>
      <c r="N79" s="192"/>
      <c r="O79" s="197"/>
      <c r="P79" s="164">
        <f t="shared" ca="1" si="15"/>
        <v>0</v>
      </c>
    </row>
    <row r="80" spans="1:16" ht="15">
      <c r="A80" s="156"/>
      <c r="B80" s="234"/>
      <c r="C80" s="191"/>
      <c r="D80" s="194"/>
      <c r="E80" s="196"/>
      <c r="G80" s="390" t="str">
        <f t="shared" si="8"/>
        <v/>
      </c>
      <c r="H80" s="391" t="str">
        <f t="shared" si="9"/>
        <v/>
      </c>
      <c r="I80" s="391" t="str">
        <f t="shared" si="10"/>
        <v/>
      </c>
      <c r="J80" s="391" t="str">
        <f t="shared" si="11"/>
        <v/>
      </c>
      <c r="K80" s="391" t="str">
        <f t="shared" si="12"/>
        <v/>
      </c>
      <c r="L80" s="391" t="str">
        <f t="shared" si="13"/>
        <v/>
      </c>
      <c r="M80" s="392" t="str">
        <f t="shared" si="14"/>
        <v/>
      </c>
      <c r="N80" s="192"/>
      <c r="O80" s="197"/>
      <c r="P80" s="164">
        <f t="shared" ca="1" si="15"/>
        <v>0</v>
      </c>
    </row>
    <row r="81" spans="1:16" ht="15">
      <c r="A81" s="156"/>
      <c r="B81" s="234"/>
      <c r="C81" s="191"/>
      <c r="D81" s="194"/>
      <c r="E81" s="196"/>
      <c r="G81" s="390" t="str">
        <f t="shared" si="8"/>
        <v/>
      </c>
      <c r="H81" s="391" t="str">
        <f t="shared" si="9"/>
        <v/>
      </c>
      <c r="I81" s="391" t="str">
        <f t="shared" si="10"/>
        <v/>
      </c>
      <c r="J81" s="391" t="str">
        <f t="shared" si="11"/>
        <v/>
      </c>
      <c r="K81" s="391" t="str">
        <f t="shared" si="12"/>
        <v/>
      </c>
      <c r="L81" s="391" t="str">
        <f t="shared" si="13"/>
        <v/>
      </c>
      <c r="M81" s="392" t="str">
        <f t="shared" si="14"/>
        <v/>
      </c>
      <c r="N81" s="192"/>
      <c r="O81" s="197"/>
      <c r="P81" s="164">
        <f t="shared" ca="1" si="15"/>
        <v>0</v>
      </c>
    </row>
    <row r="82" spans="1:16" ht="15">
      <c r="A82" s="156"/>
      <c r="B82" s="234"/>
      <c r="C82" s="191"/>
      <c r="D82" s="194"/>
      <c r="E82" s="196"/>
      <c r="G82" s="390" t="str">
        <f t="shared" si="8"/>
        <v/>
      </c>
      <c r="H82" s="391" t="str">
        <f t="shared" si="9"/>
        <v/>
      </c>
      <c r="I82" s="391" t="str">
        <f t="shared" si="10"/>
        <v/>
      </c>
      <c r="J82" s="391" t="str">
        <f t="shared" si="11"/>
        <v/>
      </c>
      <c r="K82" s="391" t="str">
        <f t="shared" si="12"/>
        <v/>
      </c>
      <c r="L82" s="391" t="str">
        <f t="shared" si="13"/>
        <v/>
      </c>
      <c r="M82" s="392" t="str">
        <f t="shared" si="14"/>
        <v/>
      </c>
      <c r="N82" s="192"/>
      <c r="O82" s="197"/>
      <c r="P82" s="164">
        <f t="shared" ca="1" si="15"/>
        <v>0</v>
      </c>
    </row>
    <row r="83" spans="1:16" ht="15">
      <c r="A83" s="156"/>
      <c r="B83" s="234"/>
      <c r="C83" s="191"/>
      <c r="D83" s="194"/>
      <c r="E83" s="196"/>
      <c r="G83" s="390" t="str">
        <f t="shared" si="8"/>
        <v/>
      </c>
      <c r="H83" s="391" t="str">
        <f t="shared" si="9"/>
        <v/>
      </c>
      <c r="I83" s="391" t="str">
        <f t="shared" si="10"/>
        <v/>
      </c>
      <c r="J83" s="391" t="str">
        <f t="shared" si="11"/>
        <v/>
      </c>
      <c r="K83" s="391" t="str">
        <f t="shared" si="12"/>
        <v/>
      </c>
      <c r="L83" s="391" t="str">
        <f t="shared" si="13"/>
        <v/>
      </c>
      <c r="M83" s="392" t="str">
        <f t="shared" si="14"/>
        <v/>
      </c>
      <c r="N83" s="192"/>
      <c r="O83" s="197"/>
      <c r="P83" s="164">
        <f t="shared" ca="1" si="15"/>
        <v>0</v>
      </c>
    </row>
    <row r="84" spans="1:16" ht="15">
      <c r="A84" s="156"/>
      <c r="B84" s="234"/>
      <c r="C84" s="191"/>
      <c r="D84" s="194"/>
      <c r="E84" s="196"/>
      <c r="G84" s="390" t="str">
        <f t="shared" si="8"/>
        <v/>
      </c>
      <c r="H84" s="391" t="str">
        <f t="shared" si="9"/>
        <v/>
      </c>
      <c r="I84" s="391" t="str">
        <f t="shared" si="10"/>
        <v/>
      </c>
      <c r="J84" s="391" t="str">
        <f t="shared" si="11"/>
        <v/>
      </c>
      <c r="K84" s="391" t="str">
        <f t="shared" si="12"/>
        <v/>
      </c>
      <c r="L84" s="391" t="str">
        <f t="shared" si="13"/>
        <v/>
      </c>
      <c r="M84" s="392" t="str">
        <f t="shared" si="14"/>
        <v/>
      </c>
      <c r="N84" s="192"/>
      <c r="O84" s="197"/>
      <c r="P84" s="164">
        <f t="shared" ca="1" si="15"/>
        <v>0</v>
      </c>
    </row>
    <row r="85" spans="1:16" ht="15">
      <c r="A85" s="156"/>
      <c r="B85" s="234"/>
      <c r="C85" s="191"/>
      <c r="D85" s="194"/>
      <c r="E85" s="196"/>
      <c r="G85" s="390" t="str">
        <f t="shared" si="8"/>
        <v/>
      </c>
      <c r="H85" s="391" t="str">
        <f t="shared" si="9"/>
        <v/>
      </c>
      <c r="I85" s="391" t="str">
        <f t="shared" si="10"/>
        <v/>
      </c>
      <c r="J85" s="391" t="str">
        <f t="shared" si="11"/>
        <v/>
      </c>
      <c r="K85" s="391" t="str">
        <f t="shared" si="12"/>
        <v/>
      </c>
      <c r="L85" s="391" t="str">
        <f t="shared" si="13"/>
        <v/>
      </c>
      <c r="M85" s="392" t="str">
        <f t="shared" si="14"/>
        <v/>
      </c>
      <c r="N85" s="192"/>
      <c r="O85" s="197"/>
      <c r="P85" s="164">
        <f t="shared" ca="1" si="15"/>
        <v>0</v>
      </c>
    </row>
    <row r="86" spans="1:16" ht="15">
      <c r="A86" s="156"/>
      <c r="B86" s="234"/>
      <c r="C86" s="191"/>
      <c r="D86" s="194"/>
      <c r="E86" s="196"/>
      <c r="G86" s="390" t="str">
        <f t="shared" si="8"/>
        <v/>
      </c>
      <c r="H86" s="391" t="str">
        <f t="shared" si="9"/>
        <v/>
      </c>
      <c r="I86" s="391" t="str">
        <f t="shared" si="10"/>
        <v/>
      </c>
      <c r="J86" s="391" t="str">
        <f t="shared" si="11"/>
        <v/>
      </c>
      <c r="K86" s="391" t="str">
        <f t="shared" si="12"/>
        <v/>
      </c>
      <c r="L86" s="391" t="str">
        <f t="shared" si="13"/>
        <v/>
      </c>
      <c r="M86" s="392" t="str">
        <f t="shared" si="14"/>
        <v/>
      </c>
      <c r="N86" s="192"/>
      <c r="O86" s="197"/>
      <c r="P86" s="164">
        <f t="shared" ca="1" si="15"/>
        <v>0</v>
      </c>
    </row>
    <row r="87" spans="1:16" ht="15">
      <c r="A87" s="156"/>
      <c r="B87" s="234"/>
      <c r="C87" s="191"/>
      <c r="D87" s="194"/>
      <c r="E87" s="196"/>
      <c r="G87" s="390" t="str">
        <f t="shared" si="8"/>
        <v/>
      </c>
      <c r="H87" s="391" t="str">
        <f t="shared" si="9"/>
        <v/>
      </c>
      <c r="I87" s="391" t="str">
        <f t="shared" si="10"/>
        <v/>
      </c>
      <c r="J87" s="391" t="str">
        <f t="shared" si="11"/>
        <v/>
      </c>
      <c r="K87" s="391" t="str">
        <f t="shared" si="12"/>
        <v/>
      </c>
      <c r="L87" s="391" t="str">
        <f t="shared" si="13"/>
        <v/>
      </c>
      <c r="M87" s="392" t="str">
        <f t="shared" si="14"/>
        <v/>
      </c>
      <c r="N87" s="192"/>
      <c r="O87" s="197"/>
      <c r="P87" s="164">
        <f t="shared" ca="1" si="15"/>
        <v>0</v>
      </c>
    </row>
    <row r="88" spans="1:16" ht="15">
      <c r="A88" s="156"/>
      <c r="B88" s="234"/>
      <c r="C88" s="191"/>
      <c r="D88" s="194"/>
      <c r="E88" s="196"/>
      <c r="G88" s="390" t="str">
        <f t="shared" si="8"/>
        <v/>
      </c>
      <c r="H88" s="391" t="str">
        <f t="shared" si="9"/>
        <v/>
      </c>
      <c r="I88" s="391" t="str">
        <f t="shared" si="10"/>
        <v/>
      </c>
      <c r="J88" s="391" t="str">
        <f t="shared" si="11"/>
        <v/>
      </c>
      <c r="K88" s="391" t="str">
        <f t="shared" si="12"/>
        <v/>
      </c>
      <c r="L88" s="391" t="str">
        <f t="shared" si="13"/>
        <v/>
      </c>
      <c r="M88" s="392" t="str">
        <f t="shared" si="14"/>
        <v/>
      </c>
      <c r="N88" s="192"/>
      <c r="O88" s="197"/>
      <c r="P88" s="164">
        <f t="shared" ca="1" si="15"/>
        <v>0</v>
      </c>
    </row>
    <row r="89" spans="1:16" ht="15">
      <c r="A89" s="156"/>
      <c r="B89" s="234"/>
      <c r="C89" s="191"/>
      <c r="D89" s="194"/>
      <c r="E89" s="196"/>
      <c r="G89" s="390" t="str">
        <f t="shared" si="8"/>
        <v/>
      </c>
      <c r="H89" s="391" t="str">
        <f t="shared" si="9"/>
        <v/>
      </c>
      <c r="I89" s="391" t="str">
        <f t="shared" si="10"/>
        <v/>
      </c>
      <c r="J89" s="391" t="str">
        <f t="shared" si="11"/>
        <v/>
      </c>
      <c r="K89" s="391" t="str">
        <f t="shared" si="12"/>
        <v/>
      </c>
      <c r="L89" s="391" t="str">
        <f t="shared" si="13"/>
        <v/>
      </c>
      <c r="M89" s="392" t="str">
        <f t="shared" si="14"/>
        <v/>
      </c>
      <c r="N89" s="192"/>
      <c r="O89" s="197"/>
      <c r="P89" s="164">
        <f t="shared" ca="1" si="15"/>
        <v>0</v>
      </c>
    </row>
    <row r="90" spans="1:16" ht="15">
      <c r="A90" s="156"/>
      <c r="B90" s="234"/>
      <c r="C90" s="191"/>
      <c r="D90" s="194"/>
      <c r="E90" s="196"/>
      <c r="G90" s="390" t="str">
        <f t="shared" si="8"/>
        <v/>
      </c>
      <c r="H90" s="391" t="str">
        <f t="shared" si="9"/>
        <v/>
      </c>
      <c r="I90" s="391" t="str">
        <f t="shared" si="10"/>
        <v/>
      </c>
      <c r="J90" s="391" t="str">
        <f t="shared" si="11"/>
        <v/>
      </c>
      <c r="K90" s="391" t="str">
        <f t="shared" si="12"/>
        <v/>
      </c>
      <c r="L90" s="391" t="str">
        <f t="shared" si="13"/>
        <v/>
      </c>
      <c r="M90" s="392" t="str">
        <f t="shared" si="14"/>
        <v/>
      </c>
      <c r="N90" s="192"/>
      <c r="O90" s="197"/>
      <c r="P90" s="164">
        <f t="shared" ca="1" si="15"/>
        <v>0</v>
      </c>
    </row>
    <row r="91" spans="1:16" ht="15">
      <c r="A91" s="156"/>
      <c r="B91" s="234"/>
      <c r="C91" s="191"/>
      <c r="D91" s="194"/>
      <c r="E91" s="196"/>
      <c r="G91" s="390" t="str">
        <f t="shared" si="8"/>
        <v/>
      </c>
      <c r="H91" s="391" t="str">
        <f t="shared" si="9"/>
        <v/>
      </c>
      <c r="I91" s="391" t="str">
        <f t="shared" si="10"/>
        <v/>
      </c>
      <c r="J91" s="391" t="str">
        <f t="shared" si="11"/>
        <v/>
      </c>
      <c r="K91" s="391" t="str">
        <f t="shared" si="12"/>
        <v/>
      </c>
      <c r="L91" s="391" t="str">
        <f t="shared" si="13"/>
        <v/>
      </c>
      <c r="M91" s="392" t="str">
        <f t="shared" si="14"/>
        <v/>
      </c>
      <c r="N91" s="192"/>
      <c r="O91" s="197"/>
      <c r="P91" s="164">
        <f t="shared" ca="1" si="15"/>
        <v>0</v>
      </c>
    </row>
    <row r="92" spans="1:16" ht="15">
      <c r="A92" s="156"/>
      <c r="B92" s="234"/>
      <c r="C92" s="191"/>
      <c r="D92" s="194"/>
      <c r="E92" s="196"/>
      <c r="G92" s="390" t="str">
        <f t="shared" si="8"/>
        <v/>
      </c>
      <c r="H92" s="391" t="str">
        <f t="shared" si="9"/>
        <v/>
      </c>
      <c r="I92" s="391" t="str">
        <f t="shared" si="10"/>
        <v/>
      </c>
      <c r="J92" s="391" t="str">
        <f t="shared" si="11"/>
        <v/>
      </c>
      <c r="K92" s="391" t="str">
        <f t="shared" si="12"/>
        <v/>
      </c>
      <c r="L92" s="391" t="str">
        <f t="shared" si="13"/>
        <v/>
      </c>
      <c r="M92" s="392" t="str">
        <f t="shared" si="14"/>
        <v/>
      </c>
      <c r="N92" s="192"/>
      <c r="O92" s="197"/>
      <c r="P92" s="164">
        <f t="shared" ca="1" si="15"/>
        <v>0</v>
      </c>
    </row>
    <row r="93" spans="1:16" ht="15">
      <c r="A93" s="156"/>
      <c r="B93" s="234"/>
      <c r="C93" s="191"/>
      <c r="D93" s="194"/>
      <c r="E93" s="196"/>
      <c r="G93" s="390" t="str">
        <f t="shared" si="8"/>
        <v/>
      </c>
      <c r="H93" s="391" t="str">
        <f t="shared" si="9"/>
        <v/>
      </c>
      <c r="I93" s="391" t="str">
        <f t="shared" si="10"/>
        <v/>
      </c>
      <c r="J93" s="391" t="str">
        <f t="shared" si="11"/>
        <v/>
      </c>
      <c r="K93" s="391" t="str">
        <f t="shared" si="12"/>
        <v/>
      </c>
      <c r="L93" s="391" t="str">
        <f t="shared" si="13"/>
        <v/>
      </c>
      <c r="M93" s="392" t="str">
        <f t="shared" si="14"/>
        <v/>
      </c>
      <c r="N93" s="192"/>
      <c r="O93" s="197"/>
      <c r="P93" s="164">
        <f t="shared" ca="1" si="15"/>
        <v>0</v>
      </c>
    </row>
    <row r="94" spans="1:16" ht="15">
      <c r="A94" s="156"/>
      <c r="B94" s="234"/>
      <c r="C94" s="191"/>
      <c r="D94" s="194"/>
      <c r="E94" s="196"/>
      <c r="G94" s="390" t="str">
        <f t="shared" si="8"/>
        <v/>
      </c>
      <c r="H94" s="391" t="str">
        <f t="shared" si="9"/>
        <v/>
      </c>
      <c r="I94" s="391" t="str">
        <f t="shared" si="10"/>
        <v/>
      </c>
      <c r="J94" s="391" t="str">
        <f t="shared" si="11"/>
        <v/>
      </c>
      <c r="K94" s="391" t="str">
        <f t="shared" si="12"/>
        <v/>
      </c>
      <c r="L94" s="391" t="str">
        <f t="shared" si="13"/>
        <v/>
      </c>
      <c r="M94" s="392" t="str">
        <f t="shared" si="14"/>
        <v/>
      </c>
      <c r="N94" s="192"/>
      <c r="O94" s="197"/>
      <c r="P94" s="164">
        <f t="shared" ca="1" si="15"/>
        <v>0</v>
      </c>
    </row>
    <row r="95" spans="1:16" ht="15">
      <c r="A95" s="156"/>
      <c r="B95" s="234"/>
      <c r="C95" s="191"/>
      <c r="D95" s="194"/>
      <c r="E95" s="196"/>
      <c r="G95" s="390" t="str">
        <f t="shared" si="8"/>
        <v/>
      </c>
      <c r="H95" s="391" t="str">
        <f t="shared" si="9"/>
        <v/>
      </c>
      <c r="I95" s="391" t="str">
        <f t="shared" si="10"/>
        <v/>
      </c>
      <c r="J95" s="391" t="str">
        <f t="shared" si="11"/>
        <v/>
      </c>
      <c r="K95" s="391" t="str">
        <f t="shared" si="12"/>
        <v/>
      </c>
      <c r="L95" s="391" t="str">
        <f t="shared" si="13"/>
        <v/>
      </c>
      <c r="M95" s="392" t="str">
        <f t="shared" si="14"/>
        <v/>
      </c>
      <c r="N95" s="192"/>
      <c r="O95" s="197"/>
      <c r="P95" s="164">
        <f t="shared" ca="1" si="15"/>
        <v>0</v>
      </c>
    </row>
    <row r="96" spans="1:16" ht="15">
      <c r="A96" s="156"/>
      <c r="B96" s="234"/>
      <c r="C96" s="191"/>
      <c r="D96" s="194"/>
      <c r="E96" s="196"/>
      <c r="G96" s="390" t="str">
        <f t="shared" si="8"/>
        <v/>
      </c>
      <c r="H96" s="391" t="str">
        <f t="shared" si="9"/>
        <v/>
      </c>
      <c r="I96" s="391" t="str">
        <f t="shared" si="10"/>
        <v/>
      </c>
      <c r="J96" s="391" t="str">
        <f t="shared" si="11"/>
        <v/>
      </c>
      <c r="K96" s="391" t="str">
        <f t="shared" si="12"/>
        <v/>
      </c>
      <c r="L96" s="391" t="str">
        <f t="shared" si="13"/>
        <v/>
      </c>
      <c r="M96" s="392" t="str">
        <f t="shared" si="14"/>
        <v/>
      </c>
      <c r="N96" s="192"/>
      <c r="O96" s="197"/>
      <c r="P96" s="164">
        <f t="shared" ca="1" si="15"/>
        <v>0</v>
      </c>
    </row>
    <row r="97" spans="1:16" ht="15">
      <c r="A97" s="156"/>
      <c r="B97" s="234"/>
      <c r="C97" s="191"/>
      <c r="D97" s="194"/>
      <c r="E97" s="196"/>
      <c r="G97" s="390" t="str">
        <f t="shared" si="8"/>
        <v/>
      </c>
      <c r="H97" s="391" t="str">
        <f t="shared" si="9"/>
        <v/>
      </c>
      <c r="I97" s="391" t="str">
        <f t="shared" si="10"/>
        <v/>
      </c>
      <c r="J97" s="391" t="str">
        <f t="shared" si="11"/>
        <v/>
      </c>
      <c r="K97" s="391" t="str">
        <f t="shared" si="12"/>
        <v/>
      </c>
      <c r="L97" s="391" t="str">
        <f t="shared" si="13"/>
        <v/>
      </c>
      <c r="M97" s="392" t="str">
        <f t="shared" si="14"/>
        <v/>
      </c>
      <c r="N97" s="192"/>
      <c r="O97" s="197"/>
      <c r="P97" s="164">
        <f t="shared" ca="1" si="15"/>
        <v>0</v>
      </c>
    </row>
    <row r="98" spans="1:16" ht="15">
      <c r="A98" s="156"/>
      <c r="B98" s="234"/>
      <c r="C98" s="191"/>
      <c r="D98" s="194"/>
      <c r="E98" s="196"/>
      <c r="G98" s="390" t="str">
        <f t="shared" si="8"/>
        <v/>
      </c>
      <c r="H98" s="391" t="str">
        <f t="shared" si="9"/>
        <v/>
      </c>
      <c r="I98" s="391" t="str">
        <f t="shared" si="10"/>
        <v/>
      </c>
      <c r="J98" s="391" t="str">
        <f t="shared" si="11"/>
        <v/>
      </c>
      <c r="K98" s="391" t="str">
        <f t="shared" si="12"/>
        <v/>
      </c>
      <c r="L98" s="391" t="str">
        <f t="shared" si="13"/>
        <v/>
      </c>
      <c r="M98" s="392" t="str">
        <f t="shared" si="14"/>
        <v/>
      </c>
      <c r="N98" s="192"/>
      <c r="O98" s="197"/>
      <c r="P98" s="164">
        <f t="shared" ca="1" si="15"/>
        <v>0</v>
      </c>
    </row>
    <row r="99" spans="1:16" ht="15">
      <c r="A99" s="156"/>
      <c r="B99" s="234"/>
      <c r="C99" s="191"/>
      <c r="D99" s="194"/>
      <c r="E99" s="196"/>
      <c r="G99" s="390" t="str">
        <f t="shared" si="8"/>
        <v/>
      </c>
      <c r="H99" s="391" t="str">
        <f t="shared" si="9"/>
        <v/>
      </c>
      <c r="I99" s="391" t="str">
        <f t="shared" si="10"/>
        <v/>
      </c>
      <c r="J99" s="391" t="str">
        <f t="shared" si="11"/>
        <v/>
      </c>
      <c r="K99" s="391" t="str">
        <f t="shared" si="12"/>
        <v/>
      </c>
      <c r="L99" s="391" t="str">
        <f t="shared" si="13"/>
        <v/>
      </c>
      <c r="M99" s="392" t="str">
        <f t="shared" si="14"/>
        <v/>
      </c>
      <c r="N99" s="192"/>
      <c r="O99" s="197"/>
      <c r="P99" s="164">
        <f t="shared" ca="1" si="15"/>
        <v>0</v>
      </c>
    </row>
    <row r="100" spans="1:16" ht="15">
      <c r="A100" s="156"/>
      <c r="B100" s="234"/>
      <c r="C100" s="191"/>
      <c r="D100" s="194"/>
      <c r="E100" s="196"/>
      <c r="G100" s="390" t="str">
        <f t="shared" si="8"/>
        <v/>
      </c>
      <c r="H100" s="391" t="str">
        <f t="shared" si="9"/>
        <v/>
      </c>
      <c r="I100" s="391" t="str">
        <f t="shared" si="10"/>
        <v/>
      </c>
      <c r="J100" s="391" t="str">
        <f t="shared" si="11"/>
        <v/>
      </c>
      <c r="K100" s="391" t="str">
        <f t="shared" si="12"/>
        <v/>
      </c>
      <c r="L100" s="391" t="str">
        <f t="shared" si="13"/>
        <v/>
      </c>
      <c r="M100" s="392" t="str">
        <f t="shared" si="14"/>
        <v/>
      </c>
      <c r="N100" s="192"/>
      <c r="O100" s="197"/>
      <c r="P100" s="164">
        <f t="shared" ca="1" si="15"/>
        <v>0</v>
      </c>
    </row>
    <row r="101" spans="1:16" ht="15">
      <c r="A101" s="156"/>
      <c r="B101" s="234"/>
      <c r="C101" s="191"/>
      <c r="D101" s="194"/>
      <c r="E101" s="196"/>
      <c r="G101" s="390" t="str">
        <f t="shared" si="8"/>
        <v/>
      </c>
      <c r="H101" s="391" t="str">
        <f t="shared" si="9"/>
        <v/>
      </c>
      <c r="I101" s="391" t="str">
        <f t="shared" si="10"/>
        <v/>
      </c>
      <c r="J101" s="391" t="str">
        <f t="shared" si="11"/>
        <v/>
      </c>
      <c r="K101" s="391" t="str">
        <f t="shared" si="12"/>
        <v/>
      </c>
      <c r="L101" s="391" t="str">
        <f t="shared" si="13"/>
        <v/>
      </c>
      <c r="M101" s="392" t="str">
        <f t="shared" si="14"/>
        <v/>
      </c>
      <c r="N101" s="192"/>
      <c r="O101" s="197"/>
      <c r="P101" s="164">
        <f t="shared" ca="1" si="15"/>
        <v>0</v>
      </c>
    </row>
    <row r="102" spans="1:16" ht="15">
      <c r="A102" s="156"/>
      <c r="B102" s="234"/>
      <c r="C102" s="191"/>
      <c r="D102" s="194"/>
      <c r="E102" s="196"/>
      <c r="G102" s="390" t="str">
        <f t="shared" si="8"/>
        <v/>
      </c>
      <c r="H102" s="391" t="str">
        <f t="shared" si="9"/>
        <v/>
      </c>
      <c r="I102" s="391" t="str">
        <f t="shared" si="10"/>
        <v/>
      </c>
      <c r="J102" s="391" t="str">
        <f t="shared" si="11"/>
        <v/>
      </c>
      <c r="K102" s="391" t="str">
        <f t="shared" si="12"/>
        <v/>
      </c>
      <c r="L102" s="391" t="str">
        <f t="shared" si="13"/>
        <v/>
      </c>
      <c r="M102" s="392" t="str">
        <f t="shared" si="14"/>
        <v/>
      </c>
      <c r="N102" s="192"/>
      <c r="O102" s="197"/>
      <c r="P102" s="164">
        <f t="shared" ca="1" si="15"/>
        <v>0</v>
      </c>
    </row>
    <row r="103" spans="1:16" ht="15">
      <c r="A103" s="156"/>
      <c r="B103" s="234"/>
      <c r="C103" s="191"/>
      <c r="D103" s="194"/>
      <c r="E103" s="196"/>
      <c r="G103" s="390" t="str">
        <f t="shared" si="8"/>
        <v/>
      </c>
      <c r="H103" s="391" t="str">
        <f t="shared" si="9"/>
        <v/>
      </c>
      <c r="I103" s="391" t="str">
        <f t="shared" si="10"/>
        <v/>
      </c>
      <c r="J103" s="391" t="str">
        <f t="shared" si="11"/>
        <v/>
      </c>
      <c r="K103" s="391" t="str">
        <f t="shared" si="12"/>
        <v/>
      </c>
      <c r="L103" s="391" t="str">
        <f t="shared" si="13"/>
        <v/>
      </c>
      <c r="M103" s="392" t="str">
        <f t="shared" si="14"/>
        <v/>
      </c>
      <c r="N103" s="192"/>
      <c r="O103" s="197"/>
      <c r="P103" s="164">
        <f t="shared" ca="1" si="15"/>
        <v>0</v>
      </c>
    </row>
    <row r="104" spans="1:16" ht="15">
      <c r="A104" s="156"/>
      <c r="B104" s="234"/>
      <c r="C104" s="191"/>
      <c r="D104" s="194"/>
      <c r="E104" s="196"/>
      <c r="G104" s="390" t="str">
        <f t="shared" si="8"/>
        <v/>
      </c>
      <c r="H104" s="391" t="str">
        <f t="shared" si="9"/>
        <v/>
      </c>
      <c r="I104" s="391" t="str">
        <f t="shared" si="10"/>
        <v/>
      </c>
      <c r="J104" s="391" t="str">
        <f t="shared" si="11"/>
        <v/>
      </c>
      <c r="K104" s="391" t="str">
        <f t="shared" si="12"/>
        <v/>
      </c>
      <c r="L104" s="391" t="str">
        <f t="shared" si="13"/>
        <v/>
      </c>
      <c r="M104" s="392" t="str">
        <f t="shared" si="14"/>
        <v/>
      </c>
      <c r="N104" s="192"/>
      <c r="O104" s="197"/>
      <c r="P104" s="164">
        <f t="shared" ca="1" si="15"/>
        <v>0</v>
      </c>
    </row>
    <row r="105" spans="1:16" ht="15">
      <c r="A105" s="156"/>
      <c r="B105" s="234"/>
      <c r="C105" s="191"/>
      <c r="D105" s="194"/>
      <c r="E105" s="196"/>
      <c r="G105" s="390" t="str">
        <f t="shared" si="8"/>
        <v/>
      </c>
      <c r="H105" s="391" t="str">
        <f t="shared" si="9"/>
        <v/>
      </c>
      <c r="I105" s="391" t="str">
        <f t="shared" si="10"/>
        <v/>
      </c>
      <c r="J105" s="391" t="str">
        <f t="shared" si="11"/>
        <v/>
      </c>
      <c r="K105" s="391" t="str">
        <f t="shared" si="12"/>
        <v/>
      </c>
      <c r="L105" s="391" t="str">
        <f t="shared" si="13"/>
        <v/>
      </c>
      <c r="M105" s="392" t="str">
        <f t="shared" si="14"/>
        <v/>
      </c>
      <c r="N105" s="192"/>
      <c r="O105" s="197"/>
      <c r="P105" s="164">
        <f t="shared" ca="1" si="15"/>
        <v>0</v>
      </c>
    </row>
    <row r="106" spans="1:16" ht="15">
      <c r="A106" s="156"/>
      <c r="B106" s="234"/>
      <c r="C106" s="191"/>
      <c r="D106" s="194"/>
      <c r="E106" s="196"/>
      <c r="G106" s="390" t="str">
        <f t="shared" si="8"/>
        <v/>
      </c>
      <c r="H106" s="391" t="str">
        <f t="shared" si="9"/>
        <v/>
      </c>
      <c r="I106" s="391" t="str">
        <f t="shared" si="10"/>
        <v/>
      </c>
      <c r="J106" s="391" t="str">
        <f t="shared" si="11"/>
        <v/>
      </c>
      <c r="K106" s="391" t="str">
        <f t="shared" si="12"/>
        <v/>
      </c>
      <c r="L106" s="391" t="str">
        <f t="shared" si="13"/>
        <v/>
      </c>
      <c r="M106" s="392" t="str">
        <f t="shared" si="14"/>
        <v/>
      </c>
      <c r="N106" s="192"/>
      <c r="O106" s="197"/>
      <c r="P106" s="164">
        <f t="shared" ca="1" si="15"/>
        <v>0</v>
      </c>
    </row>
    <row r="107" spans="1:16" ht="15">
      <c r="A107" s="156"/>
      <c r="B107" s="234"/>
      <c r="C107" s="191"/>
      <c r="D107" s="194"/>
      <c r="E107" s="196"/>
      <c r="G107" s="390" t="str">
        <f t="shared" si="8"/>
        <v/>
      </c>
      <c r="H107" s="391" t="str">
        <f t="shared" si="9"/>
        <v/>
      </c>
      <c r="I107" s="391" t="str">
        <f t="shared" si="10"/>
        <v/>
      </c>
      <c r="J107" s="391" t="str">
        <f t="shared" si="11"/>
        <v/>
      </c>
      <c r="K107" s="391" t="str">
        <f t="shared" si="12"/>
        <v/>
      </c>
      <c r="L107" s="391" t="str">
        <f t="shared" si="13"/>
        <v/>
      </c>
      <c r="M107" s="392" t="str">
        <f t="shared" si="14"/>
        <v/>
      </c>
      <c r="N107" s="192"/>
      <c r="O107" s="197"/>
      <c r="P107" s="164">
        <f t="shared" ca="1" si="15"/>
        <v>0</v>
      </c>
    </row>
    <row r="108" spans="1:16" ht="15">
      <c r="A108" s="156"/>
      <c r="B108" s="234"/>
      <c r="C108" s="191"/>
      <c r="D108" s="194"/>
      <c r="E108" s="196"/>
      <c r="G108" s="390" t="str">
        <f t="shared" si="8"/>
        <v/>
      </c>
      <c r="H108" s="391" t="str">
        <f t="shared" si="9"/>
        <v/>
      </c>
      <c r="I108" s="391" t="str">
        <f t="shared" si="10"/>
        <v/>
      </c>
      <c r="J108" s="391" t="str">
        <f t="shared" si="11"/>
        <v/>
      </c>
      <c r="K108" s="391" t="str">
        <f t="shared" si="12"/>
        <v/>
      </c>
      <c r="L108" s="391" t="str">
        <f t="shared" si="13"/>
        <v/>
      </c>
      <c r="M108" s="392" t="str">
        <f t="shared" si="14"/>
        <v/>
      </c>
      <c r="N108" s="192"/>
      <c r="O108" s="197"/>
      <c r="P108" s="164">
        <f t="shared" ca="1" si="15"/>
        <v>0</v>
      </c>
    </row>
    <row r="109" spans="1:16" ht="15">
      <c r="A109" s="156"/>
      <c r="B109" s="234"/>
      <c r="C109" s="191"/>
      <c r="D109" s="194"/>
      <c r="E109" s="196"/>
      <c r="G109" s="390" t="str">
        <f t="shared" si="8"/>
        <v/>
      </c>
      <c r="H109" s="391" t="str">
        <f t="shared" si="9"/>
        <v/>
      </c>
      <c r="I109" s="391" t="str">
        <f t="shared" si="10"/>
        <v/>
      </c>
      <c r="J109" s="391" t="str">
        <f t="shared" si="11"/>
        <v/>
      </c>
      <c r="K109" s="391" t="str">
        <f t="shared" si="12"/>
        <v/>
      </c>
      <c r="L109" s="391" t="str">
        <f t="shared" si="13"/>
        <v/>
      </c>
      <c r="M109" s="392" t="str">
        <f t="shared" si="14"/>
        <v/>
      </c>
      <c r="N109" s="192"/>
      <c r="O109" s="197"/>
      <c r="P109" s="164">
        <f t="shared" ca="1" si="15"/>
        <v>0</v>
      </c>
    </row>
    <row r="110" spans="1:16" ht="15">
      <c r="A110" s="156"/>
      <c r="B110" s="234"/>
      <c r="C110" s="191"/>
      <c r="D110" s="194"/>
      <c r="E110" s="196"/>
      <c r="G110" s="390" t="str">
        <f t="shared" si="8"/>
        <v/>
      </c>
      <c r="H110" s="391" t="str">
        <f t="shared" si="9"/>
        <v/>
      </c>
      <c r="I110" s="391" t="str">
        <f t="shared" si="10"/>
        <v/>
      </c>
      <c r="J110" s="391" t="str">
        <f t="shared" si="11"/>
        <v/>
      </c>
      <c r="K110" s="391" t="str">
        <f t="shared" si="12"/>
        <v/>
      </c>
      <c r="L110" s="391" t="str">
        <f t="shared" si="13"/>
        <v/>
      </c>
      <c r="M110" s="392" t="str">
        <f t="shared" si="14"/>
        <v/>
      </c>
      <c r="N110" s="192"/>
      <c r="O110" s="197"/>
      <c r="P110" s="164">
        <f t="shared" ca="1" si="15"/>
        <v>0</v>
      </c>
    </row>
    <row r="111" spans="1:16" ht="15">
      <c r="A111" s="156"/>
      <c r="B111" s="234"/>
      <c r="C111" s="191"/>
      <c r="D111" s="194"/>
      <c r="E111" s="196"/>
      <c r="G111" s="390" t="str">
        <f t="shared" si="8"/>
        <v/>
      </c>
      <c r="H111" s="391" t="str">
        <f t="shared" si="9"/>
        <v/>
      </c>
      <c r="I111" s="391" t="str">
        <f t="shared" si="10"/>
        <v/>
      </c>
      <c r="J111" s="391" t="str">
        <f t="shared" si="11"/>
        <v/>
      </c>
      <c r="K111" s="391" t="str">
        <f t="shared" si="12"/>
        <v/>
      </c>
      <c r="L111" s="391" t="str">
        <f t="shared" si="13"/>
        <v/>
      </c>
      <c r="M111" s="392" t="str">
        <f t="shared" si="14"/>
        <v/>
      </c>
      <c r="N111" s="192"/>
      <c r="O111" s="197"/>
      <c r="P111" s="164">
        <f t="shared" ca="1" si="15"/>
        <v>0</v>
      </c>
    </row>
    <row r="112" spans="1:16" ht="15">
      <c r="A112" s="156"/>
      <c r="B112" s="234"/>
      <c r="C112" s="191"/>
      <c r="D112" s="194"/>
      <c r="E112" s="196"/>
      <c r="G112" s="390" t="str">
        <f t="shared" si="8"/>
        <v/>
      </c>
      <c r="H112" s="391" t="str">
        <f t="shared" si="9"/>
        <v/>
      </c>
      <c r="I112" s="391" t="str">
        <f t="shared" si="10"/>
        <v/>
      </c>
      <c r="J112" s="391" t="str">
        <f t="shared" si="11"/>
        <v/>
      </c>
      <c r="K112" s="391" t="str">
        <f t="shared" si="12"/>
        <v/>
      </c>
      <c r="L112" s="391" t="str">
        <f t="shared" si="13"/>
        <v/>
      </c>
      <c r="M112" s="392" t="str">
        <f t="shared" si="14"/>
        <v/>
      </c>
      <c r="N112" s="192"/>
      <c r="O112" s="197"/>
      <c r="P112" s="164">
        <f t="shared" ca="1" si="15"/>
        <v>0</v>
      </c>
    </row>
    <row r="113" spans="1:16" ht="15">
      <c r="A113" s="156"/>
      <c r="B113" s="234"/>
      <c r="C113" s="191"/>
      <c r="D113" s="194"/>
      <c r="E113" s="196"/>
      <c r="G113" s="390" t="str">
        <f t="shared" si="8"/>
        <v/>
      </c>
      <c r="H113" s="391" t="str">
        <f t="shared" si="9"/>
        <v/>
      </c>
      <c r="I113" s="391" t="str">
        <f t="shared" si="10"/>
        <v/>
      </c>
      <c r="J113" s="391" t="str">
        <f t="shared" si="11"/>
        <v/>
      </c>
      <c r="K113" s="391" t="str">
        <f t="shared" si="12"/>
        <v/>
      </c>
      <c r="L113" s="391" t="str">
        <f t="shared" si="13"/>
        <v/>
      </c>
      <c r="M113" s="392" t="str">
        <f t="shared" si="14"/>
        <v/>
      </c>
      <c r="N113" s="192"/>
      <c r="O113" s="197"/>
      <c r="P113" s="164">
        <f t="shared" ca="1" si="15"/>
        <v>0</v>
      </c>
    </row>
    <row r="114" spans="1:16" ht="15">
      <c r="A114" s="156"/>
      <c r="B114" s="234"/>
      <c r="C114" s="191"/>
      <c r="D114" s="194"/>
      <c r="E114" s="196"/>
      <c r="G114" s="390" t="str">
        <f t="shared" si="8"/>
        <v/>
      </c>
      <c r="H114" s="391" t="str">
        <f t="shared" si="9"/>
        <v/>
      </c>
      <c r="I114" s="391" t="str">
        <f t="shared" si="10"/>
        <v/>
      </c>
      <c r="J114" s="391" t="str">
        <f t="shared" si="11"/>
        <v/>
      </c>
      <c r="K114" s="391" t="str">
        <f t="shared" si="12"/>
        <v/>
      </c>
      <c r="L114" s="391" t="str">
        <f t="shared" si="13"/>
        <v/>
      </c>
      <c r="M114" s="392" t="str">
        <f t="shared" si="14"/>
        <v/>
      </c>
      <c r="N114" s="192"/>
      <c r="O114" s="197"/>
      <c r="P114" s="164">
        <f t="shared" ca="1" si="15"/>
        <v>0</v>
      </c>
    </row>
    <row r="115" spans="1:16" ht="15">
      <c r="A115" s="156"/>
      <c r="B115" s="234"/>
      <c r="C115" s="191"/>
      <c r="D115" s="194"/>
      <c r="E115" s="196"/>
      <c r="G115" s="390" t="str">
        <f t="shared" si="8"/>
        <v/>
      </c>
      <c r="H115" s="391" t="str">
        <f t="shared" si="9"/>
        <v/>
      </c>
      <c r="I115" s="391" t="str">
        <f t="shared" si="10"/>
        <v/>
      </c>
      <c r="J115" s="391" t="str">
        <f t="shared" si="11"/>
        <v/>
      </c>
      <c r="K115" s="391" t="str">
        <f t="shared" si="12"/>
        <v/>
      </c>
      <c r="L115" s="391" t="str">
        <f t="shared" si="13"/>
        <v/>
      </c>
      <c r="M115" s="392" t="str">
        <f t="shared" si="14"/>
        <v/>
      </c>
      <c r="N115" s="192"/>
      <c r="O115" s="197"/>
      <c r="P115" s="164">
        <f t="shared" ca="1" si="15"/>
        <v>0</v>
      </c>
    </row>
    <row r="116" spans="1:16" ht="15">
      <c r="A116" s="156"/>
      <c r="B116" s="234"/>
      <c r="C116" s="191"/>
      <c r="D116" s="194"/>
      <c r="E116" s="196"/>
      <c r="G116" s="390" t="str">
        <f t="shared" si="8"/>
        <v/>
      </c>
      <c r="H116" s="391" t="str">
        <f t="shared" si="9"/>
        <v/>
      </c>
      <c r="I116" s="391" t="str">
        <f t="shared" si="10"/>
        <v/>
      </c>
      <c r="J116" s="391" t="str">
        <f t="shared" si="11"/>
        <v/>
      </c>
      <c r="K116" s="391" t="str">
        <f t="shared" si="12"/>
        <v/>
      </c>
      <c r="L116" s="391" t="str">
        <f t="shared" si="13"/>
        <v/>
      </c>
      <c r="M116" s="392" t="str">
        <f t="shared" si="14"/>
        <v/>
      </c>
      <c r="N116" s="192"/>
      <c r="O116" s="197"/>
      <c r="P116" s="164">
        <f t="shared" ca="1" si="15"/>
        <v>0</v>
      </c>
    </row>
    <row r="117" spans="1:16" ht="15">
      <c r="A117" s="156"/>
      <c r="B117" s="234"/>
      <c r="C117" s="191"/>
      <c r="D117" s="194"/>
      <c r="E117" s="196"/>
      <c r="G117" s="390" t="str">
        <f t="shared" si="8"/>
        <v/>
      </c>
      <c r="H117" s="391" t="str">
        <f t="shared" si="9"/>
        <v/>
      </c>
      <c r="I117" s="391" t="str">
        <f t="shared" si="10"/>
        <v/>
      </c>
      <c r="J117" s="391" t="str">
        <f t="shared" si="11"/>
        <v/>
      </c>
      <c r="K117" s="391" t="str">
        <f t="shared" si="12"/>
        <v/>
      </c>
      <c r="L117" s="391" t="str">
        <f t="shared" si="13"/>
        <v/>
      </c>
      <c r="M117" s="392" t="str">
        <f t="shared" si="14"/>
        <v/>
      </c>
      <c r="N117" s="192"/>
      <c r="O117" s="197"/>
      <c r="P117" s="164">
        <f t="shared" ca="1" si="15"/>
        <v>0</v>
      </c>
    </row>
    <row r="118" spans="1:16" ht="15">
      <c r="A118" s="156"/>
      <c r="B118" s="234"/>
      <c r="C118" s="191"/>
      <c r="D118" s="194"/>
      <c r="E118" s="196"/>
      <c r="G118" s="390" t="str">
        <f t="shared" si="8"/>
        <v/>
      </c>
      <c r="H118" s="391" t="str">
        <f t="shared" si="9"/>
        <v/>
      </c>
      <c r="I118" s="391" t="str">
        <f t="shared" si="10"/>
        <v/>
      </c>
      <c r="J118" s="391" t="str">
        <f t="shared" si="11"/>
        <v/>
      </c>
      <c r="K118" s="391" t="str">
        <f t="shared" si="12"/>
        <v/>
      </c>
      <c r="L118" s="391" t="str">
        <f t="shared" si="13"/>
        <v/>
      </c>
      <c r="M118" s="392" t="str">
        <f t="shared" si="14"/>
        <v/>
      </c>
      <c r="N118" s="192"/>
      <c r="O118" s="197"/>
      <c r="P118" s="164">
        <f t="shared" ca="1" si="15"/>
        <v>0</v>
      </c>
    </row>
    <row r="119" spans="1:16" ht="15">
      <c r="A119" s="156"/>
      <c r="B119" s="234"/>
      <c r="C119" s="191"/>
      <c r="D119" s="194"/>
      <c r="E119" s="196"/>
      <c r="G119" s="390" t="str">
        <f t="shared" si="8"/>
        <v/>
      </c>
      <c r="H119" s="391" t="str">
        <f t="shared" si="9"/>
        <v/>
      </c>
      <c r="I119" s="391" t="str">
        <f t="shared" si="10"/>
        <v/>
      </c>
      <c r="J119" s="391" t="str">
        <f t="shared" si="11"/>
        <v/>
      </c>
      <c r="K119" s="391" t="str">
        <f t="shared" si="12"/>
        <v/>
      </c>
      <c r="L119" s="391" t="str">
        <f t="shared" si="13"/>
        <v/>
      </c>
      <c r="M119" s="392" t="str">
        <f t="shared" si="14"/>
        <v/>
      </c>
      <c r="N119" s="192"/>
      <c r="O119" s="197"/>
      <c r="P119" s="164">
        <f t="shared" ca="1" si="15"/>
        <v>0</v>
      </c>
    </row>
    <row r="120" spans="1:16" ht="15">
      <c r="A120" s="156"/>
      <c r="B120" s="234"/>
      <c r="C120" s="191"/>
      <c r="D120" s="194"/>
      <c r="E120" s="196"/>
      <c r="G120" s="390" t="str">
        <f t="shared" si="8"/>
        <v/>
      </c>
      <c r="H120" s="391" t="str">
        <f t="shared" si="9"/>
        <v/>
      </c>
      <c r="I120" s="391" t="str">
        <f t="shared" si="10"/>
        <v/>
      </c>
      <c r="J120" s="391" t="str">
        <f t="shared" si="11"/>
        <v/>
      </c>
      <c r="K120" s="391" t="str">
        <f t="shared" si="12"/>
        <v/>
      </c>
      <c r="L120" s="391" t="str">
        <f t="shared" si="13"/>
        <v/>
      </c>
      <c r="M120" s="392" t="str">
        <f t="shared" si="14"/>
        <v/>
      </c>
      <c r="N120" s="192"/>
      <c r="O120" s="197"/>
      <c r="P120" s="164">
        <f t="shared" ca="1" si="15"/>
        <v>0</v>
      </c>
    </row>
    <row r="121" spans="1:16" ht="15">
      <c r="A121" s="156"/>
      <c r="B121" s="234"/>
      <c r="C121" s="191"/>
      <c r="D121" s="194"/>
      <c r="E121" s="196"/>
      <c r="G121" s="390" t="str">
        <f t="shared" si="8"/>
        <v/>
      </c>
      <c r="H121" s="391" t="str">
        <f t="shared" si="9"/>
        <v/>
      </c>
      <c r="I121" s="391" t="str">
        <f t="shared" si="10"/>
        <v/>
      </c>
      <c r="J121" s="391" t="str">
        <f t="shared" si="11"/>
        <v/>
      </c>
      <c r="K121" s="391" t="str">
        <f t="shared" si="12"/>
        <v/>
      </c>
      <c r="L121" s="391" t="str">
        <f t="shared" si="13"/>
        <v/>
      </c>
      <c r="M121" s="392" t="str">
        <f t="shared" si="14"/>
        <v/>
      </c>
      <c r="N121" s="192"/>
      <c r="O121" s="197"/>
      <c r="P121" s="164">
        <f t="shared" ca="1" si="15"/>
        <v>0</v>
      </c>
    </row>
    <row r="122" spans="1:16" ht="15">
      <c r="A122" s="156"/>
      <c r="B122" s="234"/>
      <c r="C122" s="191"/>
      <c r="D122" s="194"/>
      <c r="E122" s="196"/>
      <c r="G122" s="390" t="str">
        <f t="shared" si="8"/>
        <v/>
      </c>
      <c r="H122" s="391" t="str">
        <f t="shared" si="9"/>
        <v/>
      </c>
      <c r="I122" s="391" t="str">
        <f t="shared" si="10"/>
        <v/>
      </c>
      <c r="J122" s="391" t="str">
        <f t="shared" si="11"/>
        <v/>
      </c>
      <c r="K122" s="391" t="str">
        <f t="shared" si="12"/>
        <v/>
      </c>
      <c r="L122" s="391" t="str">
        <f t="shared" si="13"/>
        <v/>
      </c>
      <c r="M122" s="392" t="str">
        <f t="shared" si="14"/>
        <v/>
      </c>
      <c r="N122" s="192"/>
      <c r="O122" s="197"/>
      <c r="P122" s="164">
        <f t="shared" ca="1" si="15"/>
        <v>0</v>
      </c>
    </row>
    <row r="123" spans="1:16" ht="15">
      <c r="A123" s="156"/>
      <c r="B123" s="234"/>
      <c r="C123" s="191"/>
      <c r="D123" s="194"/>
      <c r="E123" s="196"/>
      <c r="G123" s="390" t="str">
        <f t="shared" si="8"/>
        <v/>
      </c>
      <c r="H123" s="391" t="str">
        <f t="shared" si="9"/>
        <v/>
      </c>
      <c r="I123" s="391" t="str">
        <f t="shared" si="10"/>
        <v/>
      </c>
      <c r="J123" s="391" t="str">
        <f t="shared" si="11"/>
        <v/>
      </c>
      <c r="K123" s="391" t="str">
        <f t="shared" si="12"/>
        <v/>
      </c>
      <c r="L123" s="391" t="str">
        <f t="shared" si="13"/>
        <v/>
      </c>
      <c r="M123" s="392" t="str">
        <f t="shared" si="14"/>
        <v/>
      </c>
      <c r="N123" s="192"/>
      <c r="O123" s="197"/>
      <c r="P123" s="164">
        <f t="shared" ca="1" si="15"/>
        <v>0</v>
      </c>
    </row>
    <row r="124" spans="1:16" ht="15">
      <c r="A124" s="156"/>
      <c r="B124" s="234"/>
      <c r="C124" s="191"/>
      <c r="D124" s="194"/>
      <c r="E124" s="196"/>
      <c r="G124" s="390" t="str">
        <f t="shared" si="8"/>
        <v/>
      </c>
      <c r="H124" s="391" t="str">
        <f t="shared" si="9"/>
        <v/>
      </c>
      <c r="I124" s="391" t="str">
        <f t="shared" si="10"/>
        <v/>
      </c>
      <c r="J124" s="391" t="str">
        <f t="shared" si="11"/>
        <v/>
      </c>
      <c r="K124" s="391" t="str">
        <f t="shared" si="12"/>
        <v/>
      </c>
      <c r="L124" s="391" t="str">
        <f t="shared" si="13"/>
        <v/>
      </c>
      <c r="M124" s="392" t="str">
        <f t="shared" si="14"/>
        <v/>
      </c>
      <c r="N124" s="192"/>
      <c r="O124" s="197"/>
      <c r="P124" s="164">
        <f t="shared" ca="1" si="15"/>
        <v>0</v>
      </c>
    </row>
    <row r="125" spans="1:16" ht="15">
      <c r="A125" s="156"/>
      <c r="B125" s="234"/>
      <c r="C125" s="191"/>
      <c r="D125" s="194"/>
      <c r="E125" s="196"/>
      <c r="G125" s="390" t="str">
        <f t="shared" si="8"/>
        <v/>
      </c>
      <c r="H125" s="391" t="str">
        <f t="shared" si="9"/>
        <v/>
      </c>
      <c r="I125" s="391" t="str">
        <f t="shared" si="10"/>
        <v/>
      </c>
      <c r="J125" s="391" t="str">
        <f t="shared" si="11"/>
        <v/>
      </c>
      <c r="K125" s="391" t="str">
        <f t="shared" si="12"/>
        <v/>
      </c>
      <c r="L125" s="391" t="str">
        <f t="shared" si="13"/>
        <v/>
      </c>
      <c r="M125" s="392" t="str">
        <f t="shared" si="14"/>
        <v/>
      </c>
      <c r="N125" s="192"/>
      <c r="O125" s="197"/>
      <c r="P125" s="164">
        <f t="shared" ca="1" si="15"/>
        <v>0</v>
      </c>
    </row>
    <row r="126" spans="1:16" ht="15">
      <c r="A126" s="156"/>
      <c r="B126" s="234"/>
      <c r="C126" s="191"/>
      <c r="D126" s="194"/>
      <c r="E126" s="196"/>
      <c r="G126" s="390" t="str">
        <f t="shared" si="8"/>
        <v/>
      </c>
      <c r="H126" s="391" t="str">
        <f t="shared" si="9"/>
        <v/>
      </c>
      <c r="I126" s="391" t="str">
        <f t="shared" si="10"/>
        <v/>
      </c>
      <c r="J126" s="391" t="str">
        <f t="shared" si="11"/>
        <v/>
      </c>
      <c r="K126" s="391" t="str">
        <f t="shared" si="12"/>
        <v/>
      </c>
      <c r="L126" s="391" t="str">
        <f t="shared" si="13"/>
        <v/>
      </c>
      <c r="M126" s="392" t="str">
        <f t="shared" si="14"/>
        <v/>
      </c>
      <c r="N126" s="192"/>
      <c r="O126" s="197"/>
      <c r="P126" s="164">
        <f t="shared" ca="1" si="15"/>
        <v>0</v>
      </c>
    </row>
    <row r="127" spans="1:16" ht="15">
      <c r="A127" s="156"/>
      <c r="B127" s="234"/>
      <c r="C127" s="191"/>
      <c r="D127" s="194"/>
      <c r="E127" s="196"/>
      <c r="G127" s="390" t="str">
        <f t="shared" si="8"/>
        <v/>
      </c>
      <c r="H127" s="391" t="str">
        <f t="shared" si="9"/>
        <v/>
      </c>
      <c r="I127" s="391" t="str">
        <f t="shared" si="10"/>
        <v/>
      </c>
      <c r="J127" s="391" t="str">
        <f t="shared" si="11"/>
        <v/>
      </c>
      <c r="K127" s="391" t="str">
        <f t="shared" si="12"/>
        <v/>
      </c>
      <c r="L127" s="391" t="str">
        <f t="shared" si="13"/>
        <v/>
      </c>
      <c r="M127" s="392" t="str">
        <f t="shared" si="14"/>
        <v/>
      </c>
      <c r="N127" s="192"/>
      <c r="O127" s="197"/>
      <c r="P127" s="164">
        <f t="shared" ca="1" si="15"/>
        <v>0</v>
      </c>
    </row>
    <row r="128" spans="1:16" ht="15">
      <c r="A128" s="156"/>
      <c r="B128" s="234"/>
      <c r="C128" s="191"/>
      <c r="D128" s="194"/>
      <c r="E128" s="196"/>
      <c r="G128" s="390" t="str">
        <f t="shared" si="8"/>
        <v/>
      </c>
      <c r="H128" s="391" t="str">
        <f t="shared" si="9"/>
        <v/>
      </c>
      <c r="I128" s="391" t="str">
        <f t="shared" si="10"/>
        <v/>
      </c>
      <c r="J128" s="391" t="str">
        <f t="shared" si="11"/>
        <v/>
      </c>
      <c r="K128" s="391" t="str">
        <f t="shared" si="12"/>
        <v/>
      </c>
      <c r="L128" s="391" t="str">
        <f t="shared" si="13"/>
        <v/>
      </c>
      <c r="M128" s="392" t="str">
        <f t="shared" si="14"/>
        <v/>
      </c>
      <c r="N128" s="192"/>
      <c r="O128" s="197"/>
      <c r="P128" s="164">
        <f t="shared" ca="1" si="15"/>
        <v>0</v>
      </c>
    </row>
    <row r="129" spans="1:16" ht="15">
      <c r="A129" s="156"/>
      <c r="B129" s="234"/>
      <c r="C129" s="191"/>
      <c r="D129" s="194"/>
      <c r="E129" s="196"/>
      <c r="G129" s="390" t="str">
        <f t="shared" si="8"/>
        <v/>
      </c>
      <c r="H129" s="391" t="str">
        <f t="shared" si="9"/>
        <v/>
      </c>
      <c r="I129" s="391" t="str">
        <f t="shared" si="10"/>
        <v/>
      </c>
      <c r="J129" s="391" t="str">
        <f t="shared" si="11"/>
        <v/>
      </c>
      <c r="K129" s="391" t="str">
        <f t="shared" si="12"/>
        <v/>
      </c>
      <c r="L129" s="391" t="str">
        <f t="shared" si="13"/>
        <v/>
      </c>
      <c r="M129" s="392" t="str">
        <f t="shared" si="14"/>
        <v/>
      </c>
      <c r="N129" s="192"/>
      <c r="O129" s="197"/>
      <c r="P129" s="164">
        <f t="shared" ca="1" si="15"/>
        <v>0</v>
      </c>
    </row>
    <row r="130" spans="1:16" ht="15">
      <c r="A130" s="156"/>
      <c r="B130" s="234"/>
      <c r="C130" s="191"/>
      <c r="D130" s="194"/>
      <c r="E130" s="196"/>
      <c r="G130" s="390" t="str">
        <f t="shared" si="8"/>
        <v/>
      </c>
      <c r="H130" s="391" t="str">
        <f t="shared" si="9"/>
        <v/>
      </c>
      <c r="I130" s="391" t="str">
        <f t="shared" si="10"/>
        <v/>
      </c>
      <c r="J130" s="391" t="str">
        <f t="shared" si="11"/>
        <v/>
      </c>
      <c r="K130" s="391" t="str">
        <f t="shared" si="12"/>
        <v/>
      </c>
      <c r="L130" s="391" t="str">
        <f t="shared" si="13"/>
        <v/>
      </c>
      <c r="M130" s="392" t="str">
        <f t="shared" si="14"/>
        <v/>
      </c>
      <c r="N130" s="192"/>
      <c r="O130" s="197"/>
      <c r="P130" s="164">
        <f t="shared" ca="1" si="15"/>
        <v>0</v>
      </c>
    </row>
    <row r="131" spans="1:16" ht="15">
      <c r="A131" s="156"/>
      <c r="B131" s="234"/>
      <c r="C131" s="191"/>
      <c r="D131" s="194"/>
      <c r="E131" s="196"/>
      <c r="G131" s="390" t="str">
        <f t="shared" si="8"/>
        <v/>
      </c>
      <c r="H131" s="391" t="str">
        <f t="shared" si="9"/>
        <v/>
      </c>
      <c r="I131" s="391" t="str">
        <f t="shared" si="10"/>
        <v/>
      </c>
      <c r="J131" s="391" t="str">
        <f t="shared" si="11"/>
        <v/>
      </c>
      <c r="K131" s="391" t="str">
        <f t="shared" si="12"/>
        <v/>
      </c>
      <c r="L131" s="391" t="str">
        <f t="shared" si="13"/>
        <v/>
      </c>
      <c r="M131" s="392" t="str">
        <f t="shared" si="14"/>
        <v/>
      </c>
      <c r="N131" s="192"/>
      <c r="O131" s="197"/>
      <c r="P131" s="164">
        <f t="shared" ca="1" si="15"/>
        <v>0</v>
      </c>
    </row>
    <row r="132" spans="1:16" ht="15">
      <c r="A132" s="156"/>
      <c r="B132" s="234"/>
      <c r="C132" s="191"/>
      <c r="D132" s="194"/>
      <c r="E132" s="196"/>
      <c r="G132" s="390" t="str">
        <f t="shared" si="8"/>
        <v/>
      </c>
      <c r="H132" s="391" t="str">
        <f t="shared" si="9"/>
        <v/>
      </c>
      <c r="I132" s="391" t="str">
        <f t="shared" si="10"/>
        <v/>
      </c>
      <c r="J132" s="391" t="str">
        <f t="shared" si="11"/>
        <v/>
      </c>
      <c r="K132" s="391" t="str">
        <f t="shared" si="12"/>
        <v/>
      </c>
      <c r="L132" s="391" t="str">
        <f t="shared" si="13"/>
        <v/>
      </c>
      <c r="M132" s="392" t="str">
        <f t="shared" si="14"/>
        <v/>
      </c>
      <c r="N132" s="192"/>
      <c r="O132" s="197"/>
      <c r="P132" s="164">
        <f t="shared" ca="1" si="15"/>
        <v>0</v>
      </c>
    </row>
    <row r="133" spans="1:16" ht="15">
      <c r="A133" s="156"/>
      <c r="B133" s="234"/>
      <c r="C133" s="191"/>
      <c r="D133" s="194"/>
      <c r="E133" s="196"/>
      <c r="G133" s="390" t="str">
        <f t="shared" si="8"/>
        <v/>
      </c>
      <c r="H133" s="391" t="str">
        <f t="shared" si="9"/>
        <v/>
      </c>
      <c r="I133" s="391" t="str">
        <f t="shared" si="10"/>
        <v/>
      </c>
      <c r="J133" s="391" t="str">
        <f t="shared" si="11"/>
        <v/>
      </c>
      <c r="K133" s="391" t="str">
        <f t="shared" si="12"/>
        <v/>
      </c>
      <c r="L133" s="391" t="str">
        <f t="shared" si="13"/>
        <v/>
      </c>
      <c r="M133" s="392" t="str">
        <f t="shared" si="14"/>
        <v/>
      </c>
      <c r="N133" s="192"/>
      <c r="O133" s="197"/>
      <c r="P133" s="164">
        <f t="shared" ca="1" si="15"/>
        <v>0</v>
      </c>
    </row>
    <row r="134" spans="1:16" ht="15">
      <c r="A134" s="156"/>
      <c r="B134" s="234"/>
      <c r="C134" s="191"/>
      <c r="D134" s="194"/>
      <c r="E134" s="196"/>
      <c r="G134" s="390" t="str">
        <f t="shared" si="8"/>
        <v/>
      </c>
      <c r="H134" s="391" t="str">
        <f t="shared" si="9"/>
        <v/>
      </c>
      <c r="I134" s="391" t="str">
        <f t="shared" si="10"/>
        <v/>
      </c>
      <c r="J134" s="391" t="str">
        <f t="shared" si="11"/>
        <v/>
      </c>
      <c r="K134" s="391" t="str">
        <f t="shared" si="12"/>
        <v/>
      </c>
      <c r="L134" s="391" t="str">
        <f t="shared" si="13"/>
        <v/>
      </c>
      <c r="M134" s="392" t="str">
        <f t="shared" si="14"/>
        <v/>
      </c>
      <c r="N134" s="192"/>
      <c r="O134" s="197"/>
      <c r="P134" s="164">
        <f t="shared" ca="1" si="15"/>
        <v>0</v>
      </c>
    </row>
    <row r="135" spans="1:16" ht="15">
      <c r="A135" s="156"/>
      <c r="B135" s="234"/>
      <c r="C135" s="191"/>
      <c r="D135" s="194"/>
      <c r="E135" s="196"/>
      <c r="G135" s="390" t="str">
        <f t="shared" si="8"/>
        <v/>
      </c>
      <c r="H135" s="391" t="str">
        <f t="shared" si="9"/>
        <v/>
      </c>
      <c r="I135" s="391" t="str">
        <f t="shared" si="10"/>
        <v/>
      </c>
      <c r="J135" s="391" t="str">
        <f t="shared" si="11"/>
        <v/>
      </c>
      <c r="K135" s="391" t="str">
        <f t="shared" si="12"/>
        <v/>
      </c>
      <c r="L135" s="391" t="str">
        <f t="shared" si="13"/>
        <v/>
      </c>
      <c r="M135" s="392" t="str">
        <f t="shared" si="14"/>
        <v/>
      </c>
      <c r="N135" s="192"/>
      <c r="O135" s="197"/>
      <c r="P135" s="164">
        <f t="shared" ca="1" si="15"/>
        <v>0</v>
      </c>
    </row>
    <row r="136" spans="1:16" ht="15">
      <c r="A136" s="156"/>
      <c r="B136" s="234"/>
      <c r="C136" s="191"/>
      <c r="D136" s="194"/>
      <c r="E136" s="196"/>
      <c r="G136" s="390" t="str">
        <f t="shared" si="8"/>
        <v/>
      </c>
      <c r="H136" s="391" t="str">
        <f t="shared" si="9"/>
        <v/>
      </c>
      <c r="I136" s="391" t="str">
        <f t="shared" si="10"/>
        <v/>
      </c>
      <c r="J136" s="391" t="str">
        <f t="shared" si="11"/>
        <v/>
      </c>
      <c r="K136" s="391" t="str">
        <f t="shared" si="12"/>
        <v/>
      </c>
      <c r="L136" s="391" t="str">
        <f t="shared" si="13"/>
        <v/>
      </c>
      <c r="M136" s="392" t="str">
        <f t="shared" si="14"/>
        <v/>
      </c>
      <c r="N136" s="192"/>
      <c r="O136" s="197"/>
      <c r="P136" s="164">
        <f t="shared" ca="1" si="15"/>
        <v>0</v>
      </c>
    </row>
    <row r="137" spans="1:16" ht="15">
      <c r="A137" s="156"/>
      <c r="B137" s="234"/>
      <c r="C137" s="191"/>
      <c r="D137" s="194"/>
      <c r="E137" s="196"/>
      <c r="G137" s="390" t="str">
        <f t="shared" si="8"/>
        <v/>
      </c>
      <c r="H137" s="391" t="str">
        <f t="shared" si="9"/>
        <v/>
      </c>
      <c r="I137" s="391" t="str">
        <f t="shared" si="10"/>
        <v/>
      </c>
      <c r="J137" s="391" t="str">
        <f t="shared" si="11"/>
        <v/>
      </c>
      <c r="K137" s="391" t="str">
        <f t="shared" si="12"/>
        <v/>
      </c>
      <c r="L137" s="391" t="str">
        <f t="shared" si="13"/>
        <v/>
      </c>
      <c r="M137" s="392" t="str">
        <f t="shared" si="14"/>
        <v/>
      </c>
      <c r="N137" s="192"/>
      <c r="O137" s="197"/>
      <c r="P137" s="164">
        <f t="shared" ca="1" si="15"/>
        <v>0</v>
      </c>
    </row>
    <row r="138" spans="1:16" ht="15">
      <c r="A138" s="156"/>
      <c r="B138" s="234"/>
      <c r="C138" s="191"/>
      <c r="D138" s="194"/>
      <c r="E138" s="196"/>
      <c r="G138" s="390" t="str">
        <f t="shared" ref="G138:G201" si="16">IF($E138="","",$E138+$G$9)</f>
        <v/>
      </c>
      <c r="H138" s="391" t="str">
        <f t="shared" ref="H138:H201" si="17">IF($E138="","",$E138+$H$9)</f>
        <v/>
      </c>
      <c r="I138" s="391" t="str">
        <f t="shared" ref="I138:I201" si="18">IF($E138="","",$E138+$I$9)</f>
        <v/>
      </c>
      <c r="J138" s="391" t="str">
        <f t="shared" ref="J138:J201" si="19">IF($E138="","",$E138+$J$9)</f>
        <v/>
      </c>
      <c r="K138" s="391" t="str">
        <f t="shared" ref="K138:K201" si="20">IF($E138="","",$E138+$K$9)</f>
        <v/>
      </c>
      <c r="L138" s="391" t="str">
        <f t="shared" ref="L138:L201" si="21">IF($E138="","",$E138+$L$9)</f>
        <v/>
      </c>
      <c r="M138" s="392" t="str">
        <f t="shared" ref="M138:M201" si="22">IF($E138="","",$E138+$M$9)</f>
        <v/>
      </c>
      <c r="N138" s="192"/>
      <c r="O138" s="197"/>
      <c r="P138" s="164">
        <f t="shared" ca="1" si="15"/>
        <v>0</v>
      </c>
    </row>
    <row r="139" spans="1:16" ht="15">
      <c r="A139" s="156"/>
      <c r="B139" s="234"/>
      <c r="C139" s="191"/>
      <c r="D139" s="194"/>
      <c r="E139" s="196"/>
      <c r="G139" s="390" t="str">
        <f t="shared" si="16"/>
        <v/>
      </c>
      <c r="H139" s="391" t="str">
        <f t="shared" si="17"/>
        <v/>
      </c>
      <c r="I139" s="391" t="str">
        <f t="shared" si="18"/>
        <v/>
      </c>
      <c r="J139" s="391" t="str">
        <f t="shared" si="19"/>
        <v/>
      </c>
      <c r="K139" s="391" t="str">
        <f t="shared" si="20"/>
        <v/>
      </c>
      <c r="L139" s="391" t="str">
        <f t="shared" si="21"/>
        <v/>
      </c>
      <c r="M139" s="392" t="str">
        <f t="shared" si="22"/>
        <v/>
      </c>
      <c r="N139" s="192"/>
      <c r="O139" s="197"/>
      <c r="P139" s="164">
        <f t="shared" ca="1" si="15"/>
        <v>0</v>
      </c>
    </row>
    <row r="140" spans="1:16" ht="15">
      <c r="A140" s="156"/>
      <c r="B140" s="234"/>
      <c r="C140" s="191"/>
      <c r="D140" s="194"/>
      <c r="E140" s="196"/>
      <c r="G140" s="390" t="str">
        <f t="shared" si="16"/>
        <v/>
      </c>
      <c r="H140" s="391" t="str">
        <f t="shared" si="17"/>
        <v/>
      </c>
      <c r="I140" s="391" t="str">
        <f t="shared" si="18"/>
        <v/>
      </c>
      <c r="J140" s="391" t="str">
        <f t="shared" si="19"/>
        <v/>
      </c>
      <c r="K140" s="391" t="str">
        <f t="shared" si="20"/>
        <v/>
      </c>
      <c r="L140" s="391" t="str">
        <f t="shared" si="21"/>
        <v/>
      </c>
      <c r="M140" s="392" t="str">
        <f t="shared" si="22"/>
        <v/>
      </c>
      <c r="N140" s="192"/>
      <c r="O140" s="197"/>
      <c r="P140" s="164">
        <f t="shared" ref="P140:P203" ca="1" si="23">IFERROR(IF(G140=TODAY(),"1",IF(H140=TODAY(),"1",IF(I140=TODAY(),"1",IF(J140=TODAY(),"1",IF(K140=TODAY(),"1",IF(L140=TODAY(),"1",IF(M140=TODAY(),"1",))))))),"")</f>
        <v>0</v>
      </c>
    </row>
    <row r="141" spans="1:16" ht="15">
      <c r="A141" s="156"/>
      <c r="B141" s="234"/>
      <c r="C141" s="191"/>
      <c r="D141" s="194"/>
      <c r="E141" s="196"/>
      <c r="G141" s="390" t="str">
        <f t="shared" si="16"/>
        <v/>
      </c>
      <c r="H141" s="391" t="str">
        <f t="shared" si="17"/>
        <v/>
      </c>
      <c r="I141" s="391" t="str">
        <f t="shared" si="18"/>
        <v/>
      </c>
      <c r="J141" s="391" t="str">
        <f t="shared" si="19"/>
        <v/>
      </c>
      <c r="K141" s="391" t="str">
        <f t="shared" si="20"/>
        <v/>
      </c>
      <c r="L141" s="391" t="str">
        <f t="shared" si="21"/>
        <v/>
      </c>
      <c r="M141" s="392" t="str">
        <f t="shared" si="22"/>
        <v/>
      </c>
      <c r="N141" s="192"/>
      <c r="O141" s="197"/>
      <c r="P141" s="164">
        <f t="shared" ca="1" si="23"/>
        <v>0</v>
      </c>
    </row>
    <row r="142" spans="1:16" ht="15">
      <c r="A142" s="156"/>
      <c r="B142" s="234"/>
      <c r="C142" s="191"/>
      <c r="D142" s="194"/>
      <c r="E142" s="196"/>
      <c r="G142" s="390" t="str">
        <f t="shared" si="16"/>
        <v/>
      </c>
      <c r="H142" s="391" t="str">
        <f t="shared" si="17"/>
        <v/>
      </c>
      <c r="I142" s="391" t="str">
        <f t="shared" si="18"/>
        <v/>
      </c>
      <c r="J142" s="391" t="str">
        <f t="shared" si="19"/>
        <v/>
      </c>
      <c r="K142" s="391" t="str">
        <f t="shared" si="20"/>
        <v/>
      </c>
      <c r="L142" s="391" t="str">
        <f t="shared" si="21"/>
        <v/>
      </c>
      <c r="M142" s="392" t="str">
        <f t="shared" si="22"/>
        <v/>
      </c>
      <c r="N142" s="192"/>
      <c r="O142" s="197"/>
      <c r="P142" s="164">
        <f t="shared" ca="1" si="23"/>
        <v>0</v>
      </c>
    </row>
    <row r="143" spans="1:16" ht="15">
      <c r="A143" s="156"/>
      <c r="B143" s="234"/>
      <c r="C143" s="191"/>
      <c r="D143" s="194"/>
      <c r="E143" s="196"/>
      <c r="G143" s="390" t="str">
        <f t="shared" si="16"/>
        <v/>
      </c>
      <c r="H143" s="391" t="str">
        <f t="shared" si="17"/>
        <v/>
      </c>
      <c r="I143" s="391" t="str">
        <f t="shared" si="18"/>
        <v/>
      </c>
      <c r="J143" s="391" t="str">
        <f t="shared" si="19"/>
        <v/>
      </c>
      <c r="K143" s="391" t="str">
        <f t="shared" si="20"/>
        <v/>
      </c>
      <c r="L143" s="391" t="str">
        <f t="shared" si="21"/>
        <v/>
      </c>
      <c r="M143" s="392" t="str">
        <f t="shared" si="22"/>
        <v/>
      </c>
      <c r="N143" s="192"/>
      <c r="O143" s="197"/>
      <c r="P143" s="164">
        <f t="shared" ca="1" si="23"/>
        <v>0</v>
      </c>
    </row>
    <row r="144" spans="1:16" ht="15">
      <c r="A144" s="156"/>
      <c r="B144" s="234"/>
      <c r="C144" s="191"/>
      <c r="D144" s="194"/>
      <c r="E144" s="196"/>
      <c r="G144" s="390" t="str">
        <f t="shared" si="16"/>
        <v/>
      </c>
      <c r="H144" s="391" t="str">
        <f t="shared" si="17"/>
        <v/>
      </c>
      <c r="I144" s="391" t="str">
        <f t="shared" si="18"/>
        <v/>
      </c>
      <c r="J144" s="391" t="str">
        <f t="shared" si="19"/>
        <v/>
      </c>
      <c r="K144" s="391" t="str">
        <f t="shared" si="20"/>
        <v/>
      </c>
      <c r="L144" s="391" t="str">
        <f t="shared" si="21"/>
        <v/>
      </c>
      <c r="M144" s="392" t="str">
        <f t="shared" si="22"/>
        <v/>
      </c>
      <c r="N144" s="192"/>
      <c r="O144" s="197"/>
      <c r="P144" s="164">
        <f t="shared" ca="1" si="23"/>
        <v>0</v>
      </c>
    </row>
    <row r="145" spans="1:16" ht="15">
      <c r="A145" s="156"/>
      <c r="B145" s="234"/>
      <c r="C145" s="191"/>
      <c r="D145" s="194"/>
      <c r="E145" s="196"/>
      <c r="G145" s="390" t="str">
        <f t="shared" si="16"/>
        <v/>
      </c>
      <c r="H145" s="391" t="str">
        <f t="shared" si="17"/>
        <v/>
      </c>
      <c r="I145" s="391" t="str">
        <f t="shared" si="18"/>
        <v/>
      </c>
      <c r="J145" s="391" t="str">
        <f t="shared" si="19"/>
        <v/>
      </c>
      <c r="K145" s="391" t="str">
        <f t="shared" si="20"/>
        <v/>
      </c>
      <c r="L145" s="391" t="str">
        <f t="shared" si="21"/>
        <v/>
      </c>
      <c r="M145" s="392" t="str">
        <f t="shared" si="22"/>
        <v/>
      </c>
      <c r="N145" s="192"/>
      <c r="O145" s="197"/>
      <c r="P145" s="164">
        <f t="shared" ca="1" si="23"/>
        <v>0</v>
      </c>
    </row>
    <row r="146" spans="1:16" ht="15">
      <c r="A146" s="156"/>
      <c r="B146" s="234"/>
      <c r="C146" s="191"/>
      <c r="D146" s="194"/>
      <c r="E146" s="196"/>
      <c r="G146" s="390" t="str">
        <f t="shared" si="16"/>
        <v/>
      </c>
      <c r="H146" s="391" t="str">
        <f t="shared" si="17"/>
        <v/>
      </c>
      <c r="I146" s="391" t="str">
        <f t="shared" si="18"/>
        <v/>
      </c>
      <c r="J146" s="391" t="str">
        <f t="shared" si="19"/>
        <v/>
      </c>
      <c r="K146" s="391" t="str">
        <f t="shared" si="20"/>
        <v/>
      </c>
      <c r="L146" s="391" t="str">
        <f t="shared" si="21"/>
        <v/>
      </c>
      <c r="M146" s="392" t="str">
        <f t="shared" si="22"/>
        <v/>
      </c>
      <c r="N146" s="192"/>
      <c r="O146" s="197"/>
      <c r="P146" s="164">
        <f t="shared" ca="1" si="23"/>
        <v>0</v>
      </c>
    </row>
    <row r="147" spans="1:16" ht="15">
      <c r="A147" s="156"/>
      <c r="B147" s="234"/>
      <c r="C147" s="191"/>
      <c r="D147" s="194"/>
      <c r="E147" s="196"/>
      <c r="G147" s="390" t="str">
        <f t="shared" si="16"/>
        <v/>
      </c>
      <c r="H147" s="391" t="str">
        <f t="shared" si="17"/>
        <v/>
      </c>
      <c r="I147" s="391" t="str">
        <f t="shared" si="18"/>
        <v/>
      </c>
      <c r="J147" s="391" t="str">
        <f t="shared" si="19"/>
        <v/>
      </c>
      <c r="K147" s="391" t="str">
        <f t="shared" si="20"/>
        <v/>
      </c>
      <c r="L147" s="391" t="str">
        <f t="shared" si="21"/>
        <v/>
      </c>
      <c r="M147" s="392" t="str">
        <f t="shared" si="22"/>
        <v/>
      </c>
      <c r="N147" s="192"/>
      <c r="O147" s="197"/>
      <c r="P147" s="164">
        <f t="shared" ca="1" si="23"/>
        <v>0</v>
      </c>
    </row>
    <row r="148" spans="1:16" ht="15">
      <c r="A148" s="156"/>
      <c r="B148" s="234"/>
      <c r="C148" s="191"/>
      <c r="D148" s="194"/>
      <c r="E148" s="196"/>
      <c r="G148" s="390" t="str">
        <f t="shared" si="16"/>
        <v/>
      </c>
      <c r="H148" s="391" t="str">
        <f t="shared" si="17"/>
        <v/>
      </c>
      <c r="I148" s="391" t="str">
        <f t="shared" si="18"/>
        <v/>
      </c>
      <c r="J148" s="391" t="str">
        <f t="shared" si="19"/>
        <v/>
      </c>
      <c r="K148" s="391" t="str">
        <f t="shared" si="20"/>
        <v/>
      </c>
      <c r="L148" s="391" t="str">
        <f t="shared" si="21"/>
        <v/>
      </c>
      <c r="M148" s="392" t="str">
        <f t="shared" si="22"/>
        <v/>
      </c>
      <c r="N148" s="192"/>
      <c r="O148" s="197"/>
      <c r="P148" s="164">
        <f t="shared" ca="1" si="23"/>
        <v>0</v>
      </c>
    </row>
    <row r="149" spans="1:16" ht="15">
      <c r="A149" s="156"/>
      <c r="B149" s="234"/>
      <c r="C149" s="191"/>
      <c r="D149" s="194"/>
      <c r="E149" s="196"/>
      <c r="G149" s="390" t="str">
        <f t="shared" si="16"/>
        <v/>
      </c>
      <c r="H149" s="391" t="str">
        <f t="shared" si="17"/>
        <v/>
      </c>
      <c r="I149" s="391" t="str">
        <f t="shared" si="18"/>
        <v/>
      </c>
      <c r="J149" s="391" t="str">
        <f t="shared" si="19"/>
        <v/>
      </c>
      <c r="K149" s="391" t="str">
        <f t="shared" si="20"/>
        <v/>
      </c>
      <c r="L149" s="391" t="str">
        <f t="shared" si="21"/>
        <v/>
      </c>
      <c r="M149" s="392" t="str">
        <f t="shared" si="22"/>
        <v/>
      </c>
      <c r="N149" s="192"/>
      <c r="O149" s="197"/>
      <c r="P149" s="164">
        <f t="shared" ca="1" si="23"/>
        <v>0</v>
      </c>
    </row>
    <row r="150" spans="1:16" ht="15">
      <c r="A150" s="156"/>
      <c r="B150" s="234"/>
      <c r="C150" s="191"/>
      <c r="D150" s="194"/>
      <c r="E150" s="196"/>
      <c r="G150" s="390" t="str">
        <f t="shared" si="16"/>
        <v/>
      </c>
      <c r="H150" s="391" t="str">
        <f t="shared" si="17"/>
        <v/>
      </c>
      <c r="I150" s="391" t="str">
        <f t="shared" si="18"/>
        <v/>
      </c>
      <c r="J150" s="391" t="str">
        <f t="shared" si="19"/>
        <v/>
      </c>
      <c r="K150" s="391" t="str">
        <f t="shared" si="20"/>
        <v/>
      </c>
      <c r="L150" s="391" t="str">
        <f t="shared" si="21"/>
        <v/>
      </c>
      <c r="M150" s="392" t="str">
        <f t="shared" si="22"/>
        <v/>
      </c>
      <c r="N150" s="192"/>
      <c r="O150" s="197"/>
      <c r="P150" s="164">
        <f t="shared" ca="1" si="23"/>
        <v>0</v>
      </c>
    </row>
    <row r="151" spans="1:16" ht="15">
      <c r="A151" s="156"/>
      <c r="B151" s="234"/>
      <c r="C151" s="191"/>
      <c r="D151" s="194"/>
      <c r="E151" s="196"/>
      <c r="G151" s="390" t="str">
        <f t="shared" si="16"/>
        <v/>
      </c>
      <c r="H151" s="391" t="str">
        <f t="shared" si="17"/>
        <v/>
      </c>
      <c r="I151" s="391" t="str">
        <f t="shared" si="18"/>
        <v/>
      </c>
      <c r="J151" s="391" t="str">
        <f t="shared" si="19"/>
        <v/>
      </c>
      <c r="K151" s="391" t="str">
        <f t="shared" si="20"/>
        <v/>
      </c>
      <c r="L151" s="391" t="str">
        <f t="shared" si="21"/>
        <v/>
      </c>
      <c r="M151" s="392" t="str">
        <f t="shared" si="22"/>
        <v/>
      </c>
      <c r="N151" s="192"/>
      <c r="O151" s="197"/>
      <c r="P151" s="164">
        <f t="shared" ca="1" si="23"/>
        <v>0</v>
      </c>
    </row>
    <row r="152" spans="1:16" ht="15">
      <c r="A152" s="156"/>
      <c r="B152" s="234"/>
      <c r="C152" s="191"/>
      <c r="D152" s="194"/>
      <c r="E152" s="196"/>
      <c r="G152" s="390" t="str">
        <f t="shared" si="16"/>
        <v/>
      </c>
      <c r="H152" s="391" t="str">
        <f t="shared" si="17"/>
        <v/>
      </c>
      <c r="I152" s="391" t="str">
        <f t="shared" si="18"/>
        <v/>
      </c>
      <c r="J152" s="391" t="str">
        <f t="shared" si="19"/>
        <v/>
      </c>
      <c r="K152" s="391" t="str">
        <f t="shared" si="20"/>
        <v/>
      </c>
      <c r="L152" s="391" t="str">
        <f t="shared" si="21"/>
        <v/>
      </c>
      <c r="M152" s="392" t="str">
        <f t="shared" si="22"/>
        <v/>
      </c>
      <c r="N152" s="192"/>
      <c r="O152" s="197"/>
      <c r="P152" s="164">
        <f t="shared" ca="1" si="23"/>
        <v>0</v>
      </c>
    </row>
    <row r="153" spans="1:16" ht="15">
      <c r="A153" s="156"/>
      <c r="B153" s="234"/>
      <c r="C153" s="191"/>
      <c r="D153" s="194"/>
      <c r="E153" s="196"/>
      <c r="G153" s="390" t="str">
        <f t="shared" si="16"/>
        <v/>
      </c>
      <c r="H153" s="391" t="str">
        <f t="shared" si="17"/>
        <v/>
      </c>
      <c r="I153" s="391" t="str">
        <f t="shared" si="18"/>
        <v/>
      </c>
      <c r="J153" s="391" t="str">
        <f t="shared" si="19"/>
        <v/>
      </c>
      <c r="K153" s="391" t="str">
        <f t="shared" si="20"/>
        <v/>
      </c>
      <c r="L153" s="391" t="str">
        <f t="shared" si="21"/>
        <v/>
      </c>
      <c r="M153" s="392" t="str">
        <f t="shared" si="22"/>
        <v/>
      </c>
      <c r="N153" s="192"/>
      <c r="O153" s="197"/>
      <c r="P153" s="164">
        <f t="shared" ca="1" si="23"/>
        <v>0</v>
      </c>
    </row>
    <row r="154" spans="1:16" ht="15">
      <c r="A154" s="156"/>
      <c r="B154" s="234"/>
      <c r="C154" s="191"/>
      <c r="D154" s="194"/>
      <c r="E154" s="196"/>
      <c r="G154" s="390" t="str">
        <f t="shared" si="16"/>
        <v/>
      </c>
      <c r="H154" s="391" t="str">
        <f t="shared" si="17"/>
        <v/>
      </c>
      <c r="I154" s="391" t="str">
        <f t="shared" si="18"/>
        <v/>
      </c>
      <c r="J154" s="391" t="str">
        <f t="shared" si="19"/>
        <v/>
      </c>
      <c r="K154" s="391" t="str">
        <f t="shared" si="20"/>
        <v/>
      </c>
      <c r="L154" s="391" t="str">
        <f t="shared" si="21"/>
        <v/>
      </c>
      <c r="M154" s="392" t="str">
        <f t="shared" si="22"/>
        <v/>
      </c>
      <c r="N154" s="192"/>
      <c r="O154" s="197"/>
      <c r="P154" s="164">
        <f t="shared" ca="1" si="23"/>
        <v>0</v>
      </c>
    </row>
    <row r="155" spans="1:16" ht="15">
      <c r="A155" s="156"/>
      <c r="B155" s="234"/>
      <c r="C155" s="191"/>
      <c r="D155" s="194"/>
      <c r="E155" s="196"/>
      <c r="G155" s="390" t="str">
        <f t="shared" si="16"/>
        <v/>
      </c>
      <c r="H155" s="391" t="str">
        <f t="shared" si="17"/>
        <v/>
      </c>
      <c r="I155" s="391" t="str">
        <f t="shared" si="18"/>
        <v/>
      </c>
      <c r="J155" s="391" t="str">
        <f t="shared" si="19"/>
        <v/>
      </c>
      <c r="K155" s="391" t="str">
        <f t="shared" si="20"/>
        <v/>
      </c>
      <c r="L155" s="391" t="str">
        <f t="shared" si="21"/>
        <v/>
      </c>
      <c r="M155" s="392" t="str">
        <f t="shared" si="22"/>
        <v/>
      </c>
      <c r="N155" s="192"/>
      <c r="O155" s="197"/>
      <c r="P155" s="164">
        <f t="shared" ca="1" si="23"/>
        <v>0</v>
      </c>
    </row>
    <row r="156" spans="1:16" ht="15">
      <c r="A156" s="156"/>
      <c r="B156" s="234"/>
      <c r="C156" s="191"/>
      <c r="D156" s="194"/>
      <c r="E156" s="196"/>
      <c r="G156" s="390" t="str">
        <f t="shared" si="16"/>
        <v/>
      </c>
      <c r="H156" s="391" t="str">
        <f t="shared" si="17"/>
        <v/>
      </c>
      <c r="I156" s="391" t="str">
        <f t="shared" si="18"/>
        <v/>
      </c>
      <c r="J156" s="391" t="str">
        <f t="shared" si="19"/>
        <v/>
      </c>
      <c r="K156" s="391" t="str">
        <f t="shared" si="20"/>
        <v/>
      </c>
      <c r="L156" s="391" t="str">
        <f t="shared" si="21"/>
        <v/>
      </c>
      <c r="M156" s="392" t="str">
        <f t="shared" si="22"/>
        <v/>
      </c>
      <c r="N156" s="192"/>
      <c r="O156" s="197"/>
      <c r="P156" s="164">
        <f t="shared" ca="1" si="23"/>
        <v>0</v>
      </c>
    </row>
    <row r="157" spans="1:16" ht="15">
      <c r="A157" s="156"/>
      <c r="B157" s="234"/>
      <c r="C157" s="191"/>
      <c r="D157" s="194"/>
      <c r="E157" s="196"/>
      <c r="G157" s="390" t="str">
        <f t="shared" si="16"/>
        <v/>
      </c>
      <c r="H157" s="391" t="str">
        <f t="shared" si="17"/>
        <v/>
      </c>
      <c r="I157" s="391" t="str">
        <f t="shared" si="18"/>
        <v/>
      </c>
      <c r="J157" s="391" t="str">
        <f t="shared" si="19"/>
        <v/>
      </c>
      <c r="K157" s="391" t="str">
        <f t="shared" si="20"/>
        <v/>
      </c>
      <c r="L157" s="391" t="str">
        <f t="shared" si="21"/>
        <v/>
      </c>
      <c r="M157" s="392" t="str">
        <f t="shared" si="22"/>
        <v/>
      </c>
      <c r="N157" s="192"/>
      <c r="O157" s="197"/>
      <c r="P157" s="164">
        <f t="shared" ca="1" si="23"/>
        <v>0</v>
      </c>
    </row>
    <row r="158" spans="1:16" ht="15">
      <c r="A158" s="156"/>
      <c r="B158" s="234"/>
      <c r="C158" s="191"/>
      <c r="D158" s="194"/>
      <c r="E158" s="196"/>
      <c r="G158" s="390" t="str">
        <f t="shared" si="16"/>
        <v/>
      </c>
      <c r="H158" s="391" t="str">
        <f t="shared" si="17"/>
        <v/>
      </c>
      <c r="I158" s="391" t="str">
        <f t="shared" si="18"/>
        <v/>
      </c>
      <c r="J158" s="391" t="str">
        <f t="shared" si="19"/>
        <v/>
      </c>
      <c r="K158" s="391" t="str">
        <f t="shared" si="20"/>
        <v/>
      </c>
      <c r="L158" s="391" t="str">
        <f t="shared" si="21"/>
        <v/>
      </c>
      <c r="M158" s="392" t="str">
        <f t="shared" si="22"/>
        <v/>
      </c>
      <c r="N158" s="192"/>
      <c r="O158" s="197"/>
      <c r="P158" s="164">
        <f t="shared" ca="1" si="23"/>
        <v>0</v>
      </c>
    </row>
    <row r="159" spans="1:16" ht="15">
      <c r="A159" s="156"/>
      <c r="B159" s="234"/>
      <c r="C159" s="191"/>
      <c r="D159" s="194"/>
      <c r="E159" s="196"/>
      <c r="G159" s="390" t="str">
        <f t="shared" si="16"/>
        <v/>
      </c>
      <c r="H159" s="391" t="str">
        <f t="shared" si="17"/>
        <v/>
      </c>
      <c r="I159" s="391" t="str">
        <f t="shared" si="18"/>
        <v/>
      </c>
      <c r="J159" s="391" t="str">
        <f t="shared" si="19"/>
        <v/>
      </c>
      <c r="K159" s="391" t="str">
        <f t="shared" si="20"/>
        <v/>
      </c>
      <c r="L159" s="391" t="str">
        <f t="shared" si="21"/>
        <v/>
      </c>
      <c r="M159" s="392" t="str">
        <f t="shared" si="22"/>
        <v/>
      </c>
      <c r="N159" s="192"/>
      <c r="O159" s="197"/>
      <c r="P159" s="164">
        <f t="shared" ca="1" si="23"/>
        <v>0</v>
      </c>
    </row>
    <row r="160" spans="1:16" ht="15">
      <c r="A160" s="156"/>
      <c r="B160" s="234"/>
      <c r="C160" s="191"/>
      <c r="D160" s="194"/>
      <c r="E160" s="196"/>
      <c r="G160" s="390" t="str">
        <f t="shared" si="16"/>
        <v/>
      </c>
      <c r="H160" s="391" t="str">
        <f t="shared" si="17"/>
        <v/>
      </c>
      <c r="I160" s="391" t="str">
        <f t="shared" si="18"/>
        <v/>
      </c>
      <c r="J160" s="391" t="str">
        <f t="shared" si="19"/>
        <v/>
      </c>
      <c r="K160" s="391" t="str">
        <f t="shared" si="20"/>
        <v/>
      </c>
      <c r="L160" s="391" t="str">
        <f t="shared" si="21"/>
        <v/>
      </c>
      <c r="M160" s="392" t="str">
        <f t="shared" si="22"/>
        <v/>
      </c>
      <c r="N160" s="192"/>
      <c r="O160" s="197"/>
      <c r="P160" s="164">
        <f t="shared" ca="1" si="23"/>
        <v>0</v>
      </c>
    </row>
    <row r="161" spans="1:16" ht="15">
      <c r="A161" s="156"/>
      <c r="B161" s="234"/>
      <c r="C161" s="191"/>
      <c r="D161" s="194"/>
      <c r="E161" s="196"/>
      <c r="G161" s="390" t="str">
        <f t="shared" si="16"/>
        <v/>
      </c>
      <c r="H161" s="391" t="str">
        <f t="shared" si="17"/>
        <v/>
      </c>
      <c r="I161" s="391" t="str">
        <f t="shared" si="18"/>
        <v/>
      </c>
      <c r="J161" s="391" t="str">
        <f t="shared" si="19"/>
        <v/>
      </c>
      <c r="K161" s="391" t="str">
        <f t="shared" si="20"/>
        <v/>
      </c>
      <c r="L161" s="391" t="str">
        <f t="shared" si="21"/>
        <v/>
      </c>
      <c r="M161" s="392" t="str">
        <f t="shared" si="22"/>
        <v/>
      </c>
      <c r="N161" s="192"/>
      <c r="O161" s="197"/>
      <c r="P161" s="164">
        <f t="shared" ca="1" si="23"/>
        <v>0</v>
      </c>
    </row>
    <row r="162" spans="1:16" ht="15">
      <c r="A162" s="156"/>
      <c r="B162" s="234"/>
      <c r="C162" s="191"/>
      <c r="D162" s="194"/>
      <c r="E162" s="196"/>
      <c r="G162" s="390" t="str">
        <f t="shared" si="16"/>
        <v/>
      </c>
      <c r="H162" s="391" t="str">
        <f t="shared" si="17"/>
        <v/>
      </c>
      <c r="I162" s="391" t="str">
        <f t="shared" si="18"/>
        <v/>
      </c>
      <c r="J162" s="391" t="str">
        <f t="shared" si="19"/>
        <v/>
      </c>
      <c r="K162" s="391" t="str">
        <f t="shared" si="20"/>
        <v/>
      </c>
      <c r="L162" s="391" t="str">
        <f t="shared" si="21"/>
        <v/>
      </c>
      <c r="M162" s="392" t="str">
        <f t="shared" si="22"/>
        <v/>
      </c>
      <c r="N162" s="192"/>
      <c r="O162" s="197"/>
      <c r="P162" s="164">
        <f t="shared" ca="1" si="23"/>
        <v>0</v>
      </c>
    </row>
    <row r="163" spans="1:16" ht="15">
      <c r="A163" s="156"/>
      <c r="B163" s="234"/>
      <c r="C163" s="191"/>
      <c r="D163" s="194"/>
      <c r="E163" s="196"/>
      <c r="G163" s="390" t="str">
        <f t="shared" si="16"/>
        <v/>
      </c>
      <c r="H163" s="391" t="str">
        <f t="shared" si="17"/>
        <v/>
      </c>
      <c r="I163" s="391" t="str">
        <f t="shared" si="18"/>
        <v/>
      </c>
      <c r="J163" s="391" t="str">
        <f t="shared" si="19"/>
        <v/>
      </c>
      <c r="K163" s="391" t="str">
        <f t="shared" si="20"/>
        <v/>
      </c>
      <c r="L163" s="391" t="str">
        <f t="shared" si="21"/>
        <v/>
      </c>
      <c r="M163" s="392" t="str">
        <f t="shared" si="22"/>
        <v/>
      </c>
      <c r="N163" s="192"/>
      <c r="O163" s="197"/>
      <c r="P163" s="164">
        <f t="shared" ca="1" si="23"/>
        <v>0</v>
      </c>
    </row>
    <row r="164" spans="1:16" ht="15">
      <c r="A164" s="156"/>
      <c r="B164" s="234"/>
      <c r="C164" s="191"/>
      <c r="D164" s="194"/>
      <c r="E164" s="196"/>
      <c r="G164" s="390" t="str">
        <f t="shared" si="16"/>
        <v/>
      </c>
      <c r="H164" s="391" t="str">
        <f t="shared" si="17"/>
        <v/>
      </c>
      <c r="I164" s="391" t="str">
        <f t="shared" si="18"/>
        <v/>
      </c>
      <c r="J164" s="391" t="str">
        <f t="shared" si="19"/>
        <v/>
      </c>
      <c r="K164" s="391" t="str">
        <f t="shared" si="20"/>
        <v/>
      </c>
      <c r="L164" s="391" t="str">
        <f t="shared" si="21"/>
        <v/>
      </c>
      <c r="M164" s="392" t="str">
        <f t="shared" si="22"/>
        <v/>
      </c>
      <c r="N164" s="192"/>
      <c r="O164" s="197"/>
      <c r="P164" s="164">
        <f t="shared" ca="1" si="23"/>
        <v>0</v>
      </c>
    </row>
    <row r="165" spans="1:16" ht="15">
      <c r="A165" s="156"/>
      <c r="B165" s="234"/>
      <c r="C165" s="191"/>
      <c r="D165" s="194"/>
      <c r="E165" s="196"/>
      <c r="G165" s="390" t="str">
        <f t="shared" si="16"/>
        <v/>
      </c>
      <c r="H165" s="391" t="str">
        <f t="shared" si="17"/>
        <v/>
      </c>
      <c r="I165" s="391" t="str">
        <f t="shared" si="18"/>
        <v/>
      </c>
      <c r="J165" s="391" t="str">
        <f t="shared" si="19"/>
        <v/>
      </c>
      <c r="K165" s="391" t="str">
        <f t="shared" si="20"/>
        <v/>
      </c>
      <c r="L165" s="391" t="str">
        <f t="shared" si="21"/>
        <v/>
      </c>
      <c r="M165" s="392" t="str">
        <f t="shared" si="22"/>
        <v/>
      </c>
      <c r="N165" s="192"/>
      <c r="O165" s="197"/>
      <c r="P165" s="164">
        <f t="shared" ca="1" si="23"/>
        <v>0</v>
      </c>
    </row>
    <row r="166" spans="1:16" ht="15">
      <c r="A166" s="156"/>
      <c r="B166" s="234"/>
      <c r="C166" s="191"/>
      <c r="D166" s="194"/>
      <c r="E166" s="196"/>
      <c r="G166" s="390" t="str">
        <f t="shared" si="16"/>
        <v/>
      </c>
      <c r="H166" s="391" t="str">
        <f t="shared" si="17"/>
        <v/>
      </c>
      <c r="I166" s="391" t="str">
        <f t="shared" si="18"/>
        <v/>
      </c>
      <c r="J166" s="391" t="str">
        <f t="shared" si="19"/>
        <v/>
      </c>
      <c r="K166" s="391" t="str">
        <f t="shared" si="20"/>
        <v/>
      </c>
      <c r="L166" s="391" t="str">
        <f t="shared" si="21"/>
        <v/>
      </c>
      <c r="M166" s="392" t="str">
        <f t="shared" si="22"/>
        <v/>
      </c>
      <c r="N166" s="192"/>
      <c r="O166" s="197"/>
      <c r="P166" s="164">
        <f t="shared" ca="1" si="23"/>
        <v>0</v>
      </c>
    </row>
    <row r="167" spans="1:16" ht="15">
      <c r="A167" s="156"/>
      <c r="B167" s="234"/>
      <c r="C167" s="191"/>
      <c r="D167" s="194"/>
      <c r="E167" s="196"/>
      <c r="G167" s="390" t="str">
        <f t="shared" si="16"/>
        <v/>
      </c>
      <c r="H167" s="391" t="str">
        <f t="shared" si="17"/>
        <v/>
      </c>
      <c r="I167" s="391" t="str">
        <f t="shared" si="18"/>
        <v/>
      </c>
      <c r="J167" s="391" t="str">
        <f t="shared" si="19"/>
        <v/>
      </c>
      <c r="K167" s="391" t="str">
        <f t="shared" si="20"/>
        <v/>
      </c>
      <c r="L167" s="391" t="str">
        <f t="shared" si="21"/>
        <v/>
      </c>
      <c r="M167" s="392" t="str">
        <f t="shared" si="22"/>
        <v/>
      </c>
      <c r="N167" s="192"/>
      <c r="O167" s="197"/>
      <c r="P167" s="164">
        <f t="shared" ca="1" si="23"/>
        <v>0</v>
      </c>
    </row>
    <row r="168" spans="1:16" ht="15">
      <c r="A168" s="156"/>
      <c r="B168" s="234"/>
      <c r="C168" s="191"/>
      <c r="D168" s="194"/>
      <c r="E168" s="196"/>
      <c r="G168" s="390" t="str">
        <f t="shared" si="16"/>
        <v/>
      </c>
      <c r="H168" s="391" t="str">
        <f t="shared" si="17"/>
        <v/>
      </c>
      <c r="I168" s="391" t="str">
        <f t="shared" si="18"/>
        <v/>
      </c>
      <c r="J168" s="391" t="str">
        <f t="shared" si="19"/>
        <v/>
      </c>
      <c r="K168" s="391" t="str">
        <f t="shared" si="20"/>
        <v/>
      </c>
      <c r="L168" s="391" t="str">
        <f t="shared" si="21"/>
        <v/>
      </c>
      <c r="M168" s="392" t="str">
        <f t="shared" si="22"/>
        <v/>
      </c>
      <c r="N168" s="192"/>
      <c r="O168" s="197"/>
      <c r="P168" s="164">
        <f t="shared" ca="1" si="23"/>
        <v>0</v>
      </c>
    </row>
    <row r="169" spans="1:16" ht="15">
      <c r="A169" s="156"/>
      <c r="B169" s="234"/>
      <c r="C169" s="191"/>
      <c r="D169" s="194"/>
      <c r="E169" s="196"/>
      <c r="G169" s="390" t="str">
        <f t="shared" si="16"/>
        <v/>
      </c>
      <c r="H169" s="391" t="str">
        <f t="shared" si="17"/>
        <v/>
      </c>
      <c r="I169" s="391" t="str">
        <f t="shared" si="18"/>
        <v/>
      </c>
      <c r="J169" s="391" t="str">
        <f t="shared" si="19"/>
        <v/>
      </c>
      <c r="K169" s="391" t="str">
        <f t="shared" si="20"/>
        <v/>
      </c>
      <c r="L169" s="391" t="str">
        <f t="shared" si="21"/>
        <v/>
      </c>
      <c r="M169" s="392" t="str">
        <f t="shared" si="22"/>
        <v/>
      </c>
      <c r="N169" s="192"/>
      <c r="O169" s="197"/>
      <c r="P169" s="164">
        <f t="shared" ca="1" si="23"/>
        <v>0</v>
      </c>
    </row>
    <row r="170" spans="1:16" ht="15">
      <c r="A170" s="156"/>
      <c r="B170" s="234"/>
      <c r="C170" s="191"/>
      <c r="D170" s="194"/>
      <c r="E170" s="196"/>
      <c r="G170" s="390" t="str">
        <f t="shared" si="16"/>
        <v/>
      </c>
      <c r="H170" s="391" t="str">
        <f t="shared" si="17"/>
        <v/>
      </c>
      <c r="I170" s="391" t="str">
        <f t="shared" si="18"/>
        <v/>
      </c>
      <c r="J170" s="391" t="str">
        <f t="shared" si="19"/>
        <v/>
      </c>
      <c r="K170" s="391" t="str">
        <f t="shared" si="20"/>
        <v/>
      </c>
      <c r="L170" s="391" t="str">
        <f t="shared" si="21"/>
        <v/>
      </c>
      <c r="M170" s="392" t="str">
        <f t="shared" si="22"/>
        <v/>
      </c>
      <c r="N170" s="192"/>
      <c r="O170" s="197"/>
      <c r="P170" s="164">
        <f t="shared" ca="1" si="23"/>
        <v>0</v>
      </c>
    </row>
    <row r="171" spans="1:16" ht="15">
      <c r="A171" s="156"/>
      <c r="B171" s="234"/>
      <c r="C171" s="191"/>
      <c r="D171" s="194"/>
      <c r="E171" s="196"/>
      <c r="G171" s="390" t="str">
        <f t="shared" si="16"/>
        <v/>
      </c>
      <c r="H171" s="391" t="str">
        <f t="shared" si="17"/>
        <v/>
      </c>
      <c r="I171" s="391" t="str">
        <f t="shared" si="18"/>
        <v/>
      </c>
      <c r="J171" s="391" t="str">
        <f t="shared" si="19"/>
        <v/>
      </c>
      <c r="K171" s="391" t="str">
        <f t="shared" si="20"/>
        <v/>
      </c>
      <c r="L171" s="391" t="str">
        <f t="shared" si="21"/>
        <v/>
      </c>
      <c r="M171" s="392" t="str">
        <f t="shared" si="22"/>
        <v/>
      </c>
      <c r="N171" s="192"/>
      <c r="O171" s="197"/>
      <c r="P171" s="164">
        <f t="shared" ca="1" si="23"/>
        <v>0</v>
      </c>
    </row>
    <row r="172" spans="1:16" ht="15">
      <c r="A172" s="156"/>
      <c r="B172" s="234"/>
      <c r="C172" s="191"/>
      <c r="D172" s="194"/>
      <c r="E172" s="196"/>
      <c r="G172" s="390" t="str">
        <f t="shared" si="16"/>
        <v/>
      </c>
      <c r="H172" s="391" t="str">
        <f t="shared" si="17"/>
        <v/>
      </c>
      <c r="I172" s="391" t="str">
        <f t="shared" si="18"/>
        <v/>
      </c>
      <c r="J172" s="391" t="str">
        <f t="shared" si="19"/>
        <v/>
      </c>
      <c r="K172" s="391" t="str">
        <f t="shared" si="20"/>
        <v/>
      </c>
      <c r="L172" s="391" t="str">
        <f t="shared" si="21"/>
        <v/>
      </c>
      <c r="M172" s="392" t="str">
        <f t="shared" si="22"/>
        <v/>
      </c>
      <c r="N172" s="192"/>
      <c r="O172" s="197"/>
      <c r="P172" s="164">
        <f t="shared" ca="1" si="23"/>
        <v>0</v>
      </c>
    </row>
    <row r="173" spans="1:16" ht="15">
      <c r="A173" s="156"/>
      <c r="B173" s="234"/>
      <c r="C173" s="191"/>
      <c r="D173" s="194"/>
      <c r="E173" s="196"/>
      <c r="G173" s="390" t="str">
        <f t="shared" si="16"/>
        <v/>
      </c>
      <c r="H173" s="391" t="str">
        <f t="shared" si="17"/>
        <v/>
      </c>
      <c r="I173" s="391" t="str">
        <f t="shared" si="18"/>
        <v/>
      </c>
      <c r="J173" s="391" t="str">
        <f t="shared" si="19"/>
        <v/>
      </c>
      <c r="K173" s="391" t="str">
        <f t="shared" si="20"/>
        <v/>
      </c>
      <c r="L173" s="391" t="str">
        <f t="shared" si="21"/>
        <v/>
      </c>
      <c r="M173" s="392" t="str">
        <f t="shared" si="22"/>
        <v/>
      </c>
      <c r="N173" s="192"/>
      <c r="O173" s="197"/>
      <c r="P173" s="164">
        <f t="shared" ca="1" si="23"/>
        <v>0</v>
      </c>
    </row>
    <row r="174" spans="1:16" ht="15">
      <c r="A174" s="156"/>
      <c r="B174" s="234"/>
      <c r="C174" s="191"/>
      <c r="D174" s="194"/>
      <c r="E174" s="196"/>
      <c r="G174" s="390" t="str">
        <f t="shared" si="16"/>
        <v/>
      </c>
      <c r="H174" s="391" t="str">
        <f t="shared" si="17"/>
        <v/>
      </c>
      <c r="I174" s="391" t="str">
        <f t="shared" si="18"/>
        <v/>
      </c>
      <c r="J174" s="391" t="str">
        <f t="shared" si="19"/>
        <v/>
      </c>
      <c r="K174" s="391" t="str">
        <f t="shared" si="20"/>
        <v/>
      </c>
      <c r="L174" s="391" t="str">
        <f t="shared" si="21"/>
        <v/>
      </c>
      <c r="M174" s="392" t="str">
        <f t="shared" si="22"/>
        <v/>
      </c>
      <c r="N174" s="192"/>
      <c r="O174" s="197"/>
      <c r="P174" s="164">
        <f t="shared" ca="1" si="23"/>
        <v>0</v>
      </c>
    </row>
    <row r="175" spans="1:16" ht="15">
      <c r="A175" s="156"/>
      <c r="B175" s="234"/>
      <c r="C175" s="191"/>
      <c r="D175" s="194"/>
      <c r="E175" s="196"/>
      <c r="G175" s="390" t="str">
        <f t="shared" si="16"/>
        <v/>
      </c>
      <c r="H175" s="391" t="str">
        <f t="shared" si="17"/>
        <v/>
      </c>
      <c r="I175" s="391" t="str">
        <f t="shared" si="18"/>
        <v/>
      </c>
      <c r="J175" s="391" t="str">
        <f t="shared" si="19"/>
        <v/>
      </c>
      <c r="K175" s="391" t="str">
        <f t="shared" si="20"/>
        <v/>
      </c>
      <c r="L175" s="391" t="str">
        <f t="shared" si="21"/>
        <v/>
      </c>
      <c r="M175" s="392" t="str">
        <f t="shared" si="22"/>
        <v/>
      </c>
      <c r="N175" s="192"/>
      <c r="O175" s="197"/>
      <c r="P175" s="164">
        <f t="shared" ca="1" si="23"/>
        <v>0</v>
      </c>
    </row>
    <row r="176" spans="1:16" ht="15">
      <c r="A176" s="156"/>
      <c r="B176" s="234"/>
      <c r="C176" s="191"/>
      <c r="D176" s="194"/>
      <c r="E176" s="196"/>
      <c r="G176" s="390" t="str">
        <f t="shared" si="16"/>
        <v/>
      </c>
      <c r="H176" s="391" t="str">
        <f t="shared" si="17"/>
        <v/>
      </c>
      <c r="I176" s="391" t="str">
        <f t="shared" si="18"/>
        <v/>
      </c>
      <c r="J176" s="391" t="str">
        <f t="shared" si="19"/>
        <v/>
      </c>
      <c r="K176" s="391" t="str">
        <f t="shared" si="20"/>
        <v/>
      </c>
      <c r="L176" s="391" t="str">
        <f t="shared" si="21"/>
        <v/>
      </c>
      <c r="M176" s="392" t="str">
        <f t="shared" si="22"/>
        <v/>
      </c>
      <c r="N176" s="192"/>
      <c r="O176" s="197"/>
      <c r="P176" s="164">
        <f t="shared" ca="1" si="23"/>
        <v>0</v>
      </c>
    </row>
    <row r="177" spans="1:16" ht="15">
      <c r="A177" s="156"/>
      <c r="B177" s="234"/>
      <c r="C177" s="191"/>
      <c r="D177" s="194"/>
      <c r="E177" s="196"/>
      <c r="G177" s="390" t="str">
        <f t="shared" si="16"/>
        <v/>
      </c>
      <c r="H177" s="391" t="str">
        <f t="shared" si="17"/>
        <v/>
      </c>
      <c r="I177" s="391" t="str">
        <f t="shared" si="18"/>
        <v/>
      </c>
      <c r="J177" s="391" t="str">
        <f t="shared" si="19"/>
        <v/>
      </c>
      <c r="K177" s="391" t="str">
        <f t="shared" si="20"/>
        <v/>
      </c>
      <c r="L177" s="391" t="str">
        <f t="shared" si="21"/>
        <v/>
      </c>
      <c r="M177" s="392" t="str">
        <f t="shared" si="22"/>
        <v/>
      </c>
      <c r="N177" s="192"/>
      <c r="O177" s="197"/>
      <c r="P177" s="164">
        <f t="shared" ca="1" si="23"/>
        <v>0</v>
      </c>
    </row>
    <row r="178" spans="1:16" ht="15">
      <c r="A178" s="156"/>
      <c r="B178" s="234"/>
      <c r="C178" s="191"/>
      <c r="D178" s="194"/>
      <c r="E178" s="196"/>
      <c r="G178" s="390" t="str">
        <f t="shared" si="16"/>
        <v/>
      </c>
      <c r="H178" s="391" t="str">
        <f t="shared" si="17"/>
        <v/>
      </c>
      <c r="I178" s="391" t="str">
        <f t="shared" si="18"/>
        <v/>
      </c>
      <c r="J178" s="391" t="str">
        <f t="shared" si="19"/>
        <v/>
      </c>
      <c r="K178" s="391" t="str">
        <f t="shared" si="20"/>
        <v/>
      </c>
      <c r="L178" s="391" t="str">
        <f t="shared" si="21"/>
        <v/>
      </c>
      <c r="M178" s="392" t="str">
        <f t="shared" si="22"/>
        <v/>
      </c>
      <c r="N178" s="192"/>
      <c r="O178" s="197"/>
      <c r="P178" s="164">
        <f t="shared" ca="1" si="23"/>
        <v>0</v>
      </c>
    </row>
    <row r="179" spans="1:16" ht="15">
      <c r="A179" s="156"/>
      <c r="B179" s="234"/>
      <c r="C179" s="191"/>
      <c r="D179" s="194"/>
      <c r="E179" s="196"/>
      <c r="G179" s="390" t="str">
        <f t="shared" si="16"/>
        <v/>
      </c>
      <c r="H179" s="391" t="str">
        <f t="shared" si="17"/>
        <v/>
      </c>
      <c r="I179" s="391" t="str">
        <f t="shared" si="18"/>
        <v/>
      </c>
      <c r="J179" s="391" t="str">
        <f t="shared" si="19"/>
        <v/>
      </c>
      <c r="K179" s="391" t="str">
        <f t="shared" si="20"/>
        <v/>
      </c>
      <c r="L179" s="391" t="str">
        <f t="shared" si="21"/>
        <v/>
      </c>
      <c r="M179" s="392" t="str">
        <f t="shared" si="22"/>
        <v/>
      </c>
      <c r="N179" s="192"/>
      <c r="O179" s="197"/>
      <c r="P179" s="164">
        <f t="shared" ca="1" si="23"/>
        <v>0</v>
      </c>
    </row>
    <row r="180" spans="1:16" ht="15">
      <c r="A180" s="156"/>
      <c r="B180" s="234"/>
      <c r="C180" s="191"/>
      <c r="D180" s="194"/>
      <c r="E180" s="196"/>
      <c r="G180" s="390" t="str">
        <f t="shared" si="16"/>
        <v/>
      </c>
      <c r="H180" s="391" t="str">
        <f t="shared" si="17"/>
        <v/>
      </c>
      <c r="I180" s="391" t="str">
        <f t="shared" si="18"/>
        <v/>
      </c>
      <c r="J180" s="391" t="str">
        <f t="shared" si="19"/>
        <v/>
      </c>
      <c r="K180" s="391" t="str">
        <f t="shared" si="20"/>
        <v/>
      </c>
      <c r="L180" s="391" t="str">
        <f t="shared" si="21"/>
        <v/>
      </c>
      <c r="M180" s="392" t="str">
        <f t="shared" si="22"/>
        <v/>
      </c>
      <c r="N180" s="192"/>
      <c r="O180" s="197"/>
      <c r="P180" s="164">
        <f t="shared" ca="1" si="23"/>
        <v>0</v>
      </c>
    </row>
    <row r="181" spans="1:16" ht="15">
      <c r="A181" s="156"/>
      <c r="B181" s="234"/>
      <c r="C181" s="191"/>
      <c r="D181" s="194"/>
      <c r="E181" s="196"/>
      <c r="G181" s="390" t="str">
        <f t="shared" si="16"/>
        <v/>
      </c>
      <c r="H181" s="391" t="str">
        <f t="shared" si="17"/>
        <v/>
      </c>
      <c r="I181" s="391" t="str">
        <f t="shared" si="18"/>
        <v/>
      </c>
      <c r="J181" s="391" t="str">
        <f t="shared" si="19"/>
        <v/>
      </c>
      <c r="K181" s="391" t="str">
        <f t="shared" si="20"/>
        <v/>
      </c>
      <c r="L181" s="391" t="str">
        <f t="shared" si="21"/>
        <v/>
      </c>
      <c r="M181" s="392" t="str">
        <f t="shared" si="22"/>
        <v/>
      </c>
      <c r="N181" s="192"/>
      <c r="O181" s="197"/>
      <c r="P181" s="164">
        <f t="shared" ca="1" si="23"/>
        <v>0</v>
      </c>
    </row>
    <row r="182" spans="1:16" ht="15">
      <c r="A182" s="156"/>
      <c r="B182" s="234"/>
      <c r="C182" s="191"/>
      <c r="D182" s="194"/>
      <c r="E182" s="196"/>
      <c r="G182" s="390" t="str">
        <f t="shared" si="16"/>
        <v/>
      </c>
      <c r="H182" s="391" t="str">
        <f t="shared" si="17"/>
        <v/>
      </c>
      <c r="I182" s="391" t="str">
        <f t="shared" si="18"/>
        <v/>
      </c>
      <c r="J182" s="391" t="str">
        <f t="shared" si="19"/>
        <v/>
      </c>
      <c r="K182" s="391" t="str">
        <f t="shared" si="20"/>
        <v/>
      </c>
      <c r="L182" s="391" t="str">
        <f t="shared" si="21"/>
        <v/>
      </c>
      <c r="M182" s="392" t="str">
        <f t="shared" si="22"/>
        <v/>
      </c>
      <c r="N182" s="192"/>
      <c r="O182" s="197"/>
      <c r="P182" s="164">
        <f t="shared" ca="1" si="23"/>
        <v>0</v>
      </c>
    </row>
    <row r="183" spans="1:16" ht="15">
      <c r="A183" s="156"/>
      <c r="B183" s="234"/>
      <c r="C183" s="191"/>
      <c r="D183" s="194"/>
      <c r="E183" s="196"/>
      <c r="G183" s="390" t="str">
        <f t="shared" si="16"/>
        <v/>
      </c>
      <c r="H183" s="391" t="str">
        <f t="shared" si="17"/>
        <v/>
      </c>
      <c r="I183" s="391" t="str">
        <f t="shared" si="18"/>
        <v/>
      </c>
      <c r="J183" s="391" t="str">
        <f t="shared" si="19"/>
        <v/>
      </c>
      <c r="K183" s="391" t="str">
        <f t="shared" si="20"/>
        <v/>
      </c>
      <c r="L183" s="391" t="str">
        <f t="shared" si="21"/>
        <v/>
      </c>
      <c r="M183" s="392" t="str">
        <f t="shared" si="22"/>
        <v/>
      </c>
      <c r="N183" s="192"/>
      <c r="O183" s="197"/>
      <c r="P183" s="164">
        <f t="shared" ca="1" si="23"/>
        <v>0</v>
      </c>
    </row>
    <row r="184" spans="1:16" ht="15">
      <c r="A184" s="156"/>
      <c r="B184" s="234"/>
      <c r="C184" s="191"/>
      <c r="D184" s="194"/>
      <c r="E184" s="196"/>
      <c r="G184" s="390" t="str">
        <f t="shared" si="16"/>
        <v/>
      </c>
      <c r="H184" s="391" t="str">
        <f t="shared" si="17"/>
        <v/>
      </c>
      <c r="I184" s="391" t="str">
        <f t="shared" si="18"/>
        <v/>
      </c>
      <c r="J184" s="391" t="str">
        <f t="shared" si="19"/>
        <v/>
      </c>
      <c r="K184" s="391" t="str">
        <f t="shared" si="20"/>
        <v/>
      </c>
      <c r="L184" s="391" t="str">
        <f t="shared" si="21"/>
        <v/>
      </c>
      <c r="M184" s="392" t="str">
        <f t="shared" si="22"/>
        <v/>
      </c>
      <c r="N184" s="192"/>
      <c r="O184" s="197"/>
      <c r="P184" s="164">
        <f t="shared" ca="1" si="23"/>
        <v>0</v>
      </c>
    </row>
    <row r="185" spans="1:16" ht="15">
      <c r="A185" s="156"/>
      <c r="B185" s="234"/>
      <c r="C185" s="191"/>
      <c r="D185" s="194"/>
      <c r="E185" s="196"/>
      <c r="G185" s="390" t="str">
        <f t="shared" si="16"/>
        <v/>
      </c>
      <c r="H185" s="391" t="str">
        <f t="shared" si="17"/>
        <v/>
      </c>
      <c r="I185" s="391" t="str">
        <f t="shared" si="18"/>
        <v/>
      </c>
      <c r="J185" s="391" t="str">
        <f t="shared" si="19"/>
        <v/>
      </c>
      <c r="K185" s="391" t="str">
        <f t="shared" si="20"/>
        <v/>
      </c>
      <c r="L185" s="391" t="str">
        <f t="shared" si="21"/>
        <v/>
      </c>
      <c r="M185" s="392" t="str">
        <f t="shared" si="22"/>
        <v/>
      </c>
      <c r="N185" s="192"/>
      <c r="O185" s="197"/>
      <c r="P185" s="164">
        <f t="shared" ca="1" si="23"/>
        <v>0</v>
      </c>
    </row>
    <row r="186" spans="1:16" ht="15">
      <c r="A186" s="156"/>
      <c r="B186" s="234"/>
      <c r="C186" s="191"/>
      <c r="D186" s="194"/>
      <c r="E186" s="196"/>
      <c r="G186" s="390" t="str">
        <f t="shared" si="16"/>
        <v/>
      </c>
      <c r="H186" s="391" t="str">
        <f t="shared" si="17"/>
        <v/>
      </c>
      <c r="I186" s="391" t="str">
        <f t="shared" si="18"/>
        <v/>
      </c>
      <c r="J186" s="391" t="str">
        <f t="shared" si="19"/>
        <v/>
      </c>
      <c r="K186" s="391" t="str">
        <f t="shared" si="20"/>
        <v/>
      </c>
      <c r="L186" s="391" t="str">
        <f t="shared" si="21"/>
        <v/>
      </c>
      <c r="M186" s="392" t="str">
        <f t="shared" si="22"/>
        <v/>
      </c>
      <c r="N186" s="192"/>
      <c r="O186" s="197"/>
      <c r="P186" s="164">
        <f t="shared" ca="1" si="23"/>
        <v>0</v>
      </c>
    </row>
    <row r="187" spans="1:16" ht="15">
      <c r="A187" s="156"/>
      <c r="B187" s="234"/>
      <c r="C187" s="191"/>
      <c r="D187" s="194"/>
      <c r="E187" s="196"/>
      <c r="G187" s="390" t="str">
        <f t="shared" si="16"/>
        <v/>
      </c>
      <c r="H187" s="391" t="str">
        <f t="shared" si="17"/>
        <v/>
      </c>
      <c r="I187" s="391" t="str">
        <f t="shared" si="18"/>
        <v/>
      </c>
      <c r="J187" s="391" t="str">
        <f t="shared" si="19"/>
        <v/>
      </c>
      <c r="K187" s="391" t="str">
        <f t="shared" si="20"/>
        <v/>
      </c>
      <c r="L187" s="391" t="str">
        <f t="shared" si="21"/>
        <v/>
      </c>
      <c r="M187" s="392" t="str">
        <f t="shared" si="22"/>
        <v/>
      </c>
      <c r="N187" s="192"/>
      <c r="O187" s="197"/>
      <c r="P187" s="164">
        <f t="shared" ca="1" si="23"/>
        <v>0</v>
      </c>
    </row>
    <row r="188" spans="1:16" ht="15">
      <c r="A188" s="156"/>
      <c r="B188" s="234"/>
      <c r="C188" s="191"/>
      <c r="D188" s="194"/>
      <c r="E188" s="196"/>
      <c r="G188" s="390" t="str">
        <f t="shared" si="16"/>
        <v/>
      </c>
      <c r="H188" s="391" t="str">
        <f t="shared" si="17"/>
        <v/>
      </c>
      <c r="I188" s="391" t="str">
        <f t="shared" si="18"/>
        <v/>
      </c>
      <c r="J188" s="391" t="str">
        <f t="shared" si="19"/>
        <v/>
      </c>
      <c r="K188" s="391" t="str">
        <f t="shared" si="20"/>
        <v/>
      </c>
      <c r="L188" s="391" t="str">
        <f t="shared" si="21"/>
        <v/>
      </c>
      <c r="M188" s="392" t="str">
        <f t="shared" si="22"/>
        <v/>
      </c>
      <c r="N188" s="192"/>
      <c r="O188" s="197"/>
      <c r="P188" s="164">
        <f t="shared" ca="1" si="23"/>
        <v>0</v>
      </c>
    </row>
    <row r="189" spans="1:16" ht="15">
      <c r="A189" s="156"/>
      <c r="B189" s="234"/>
      <c r="C189" s="191"/>
      <c r="D189" s="194"/>
      <c r="E189" s="196"/>
      <c r="G189" s="390" t="str">
        <f t="shared" si="16"/>
        <v/>
      </c>
      <c r="H189" s="391" t="str">
        <f t="shared" si="17"/>
        <v/>
      </c>
      <c r="I189" s="391" t="str">
        <f t="shared" si="18"/>
        <v/>
      </c>
      <c r="J189" s="391" t="str">
        <f t="shared" si="19"/>
        <v/>
      </c>
      <c r="K189" s="391" t="str">
        <f t="shared" si="20"/>
        <v/>
      </c>
      <c r="L189" s="391" t="str">
        <f t="shared" si="21"/>
        <v/>
      </c>
      <c r="M189" s="392" t="str">
        <f t="shared" si="22"/>
        <v/>
      </c>
      <c r="N189" s="192"/>
      <c r="O189" s="197"/>
      <c r="P189" s="164">
        <f t="shared" ca="1" si="23"/>
        <v>0</v>
      </c>
    </row>
    <row r="190" spans="1:16" ht="15">
      <c r="A190" s="156"/>
      <c r="B190" s="234"/>
      <c r="C190" s="191"/>
      <c r="D190" s="194"/>
      <c r="E190" s="196"/>
      <c r="G190" s="390" t="str">
        <f t="shared" si="16"/>
        <v/>
      </c>
      <c r="H190" s="391" t="str">
        <f t="shared" si="17"/>
        <v/>
      </c>
      <c r="I190" s="391" t="str">
        <f t="shared" si="18"/>
        <v/>
      </c>
      <c r="J190" s="391" t="str">
        <f t="shared" si="19"/>
        <v/>
      </c>
      <c r="K190" s="391" t="str">
        <f t="shared" si="20"/>
        <v/>
      </c>
      <c r="L190" s="391" t="str">
        <f t="shared" si="21"/>
        <v/>
      </c>
      <c r="M190" s="392" t="str">
        <f t="shared" si="22"/>
        <v/>
      </c>
      <c r="N190" s="192"/>
      <c r="O190" s="197"/>
      <c r="P190" s="164">
        <f t="shared" ca="1" si="23"/>
        <v>0</v>
      </c>
    </row>
    <row r="191" spans="1:16" ht="15">
      <c r="A191" s="156"/>
      <c r="B191" s="234"/>
      <c r="C191" s="191"/>
      <c r="D191" s="194"/>
      <c r="E191" s="196"/>
      <c r="G191" s="390" t="str">
        <f t="shared" si="16"/>
        <v/>
      </c>
      <c r="H191" s="391" t="str">
        <f t="shared" si="17"/>
        <v/>
      </c>
      <c r="I191" s="391" t="str">
        <f t="shared" si="18"/>
        <v/>
      </c>
      <c r="J191" s="391" t="str">
        <f t="shared" si="19"/>
        <v/>
      </c>
      <c r="K191" s="391" t="str">
        <f t="shared" si="20"/>
        <v/>
      </c>
      <c r="L191" s="391" t="str">
        <f t="shared" si="21"/>
        <v/>
      </c>
      <c r="M191" s="392" t="str">
        <f t="shared" si="22"/>
        <v/>
      </c>
      <c r="N191" s="192"/>
      <c r="O191" s="197"/>
      <c r="P191" s="164">
        <f t="shared" ca="1" si="23"/>
        <v>0</v>
      </c>
    </row>
    <row r="192" spans="1:16" ht="15">
      <c r="A192" s="156"/>
      <c r="B192" s="234"/>
      <c r="C192" s="191"/>
      <c r="D192" s="194"/>
      <c r="E192" s="196"/>
      <c r="G192" s="390" t="str">
        <f t="shared" si="16"/>
        <v/>
      </c>
      <c r="H192" s="391" t="str">
        <f t="shared" si="17"/>
        <v/>
      </c>
      <c r="I192" s="391" t="str">
        <f t="shared" si="18"/>
        <v/>
      </c>
      <c r="J192" s="391" t="str">
        <f t="shared" si="19"/>
        <v/>
      </c>
      <c r="K192" s="391" t="str">
        <f t="shared" si="20"/>
        <v/>
      </c>
      <c r="L192" s="391" t="str">
        <f t="shared" si="21"/>
        <v/>
      </c>
      <c r="M192" s="392" t="str">
        <f t="shared" si="22"/>
        <v/>
      </c>
      <c r="N192" s="192"/>
      <c r="O192" s="197"/>
      <c r="P192" s="164">
        <f t="shared" ca="1" si="23"/>
        <v>0</v>
      </c>
    </row>
    <row r="193" spans="1:16" ht="15">
      <c r="A193" s="156"/>
      <c r="B193" s="234"/>
      <c r="C193" s="191"/>
      <c r="D193" s="194"/>
      <c r="E193" s="196"/>
      <c r="G193" s="390" t="str">
        <f t="shared" si="16"/>
        <v/>
      </c>
      <c r="H193" s="391" t="str">
        <f t="shared" si="17"/>
        <v/>
      </c>
      <c r="I193" s="391" t="str">
        <f t="shared" si="18"/>
        <v/>
      </c>
      <c r="J193" s="391" t="str">
        <f t="shared" si="19"/>
        <v/>
      </c>
      <c r="K193" s="391" t="str">
        <f t="shared" si="20"/>
        <v/>
      </c>
      <c r="L193" s="391" t="str">
        <f t="shared" si="21"/>
        <v/>
      </c>
      <c r="M193" s="392" t="str">
        <f t="shared" si="22"/>
        <v/>
      </c>
      <c r="N193" s="192"/>
      <c r="O193" s="197"/>
      <c r="P193" s="164">
        <f t="shared" ca="1" si="23"/>
        <v>0</v>
      </c>
    </row>
    <row r="194" spans="1:16" ht="15">
      <c r="A194" s="156"/>
      <c r="B194" s="234"/>
      <c r="C194" s="191"/>
      <c r="D194" s="194"/>
      <c r="E194" s="196"/>
      <c r="G194" s="390" t="str">
        <f t="shared" si="16"/>
        <v/>
      </c>
      <c r="H194" s="391" t="str">
        <f t="shared" si="17"/>
        <v/>
      </c>
      <c r="I194" s="391" t="str">
        <f t="shared" si="18"/>
        <v/>
      </c>
      <c r="J194" s="391" t="str">
        <f t="shared" si="19"/>
        <v/>
      </c>
      <c r="K194" s="391" t="str">
        <f t="shared" si="20"/>
        <v/>
      </c>
      <c r="L194" s="391" t="str">
        <f t="shared" si="21"/>
        <v/>
      </c>
      <c r="M194" s="392" t="str">
        <f t="shared" si="22"/>
        <v/>
      </c>
      <c r="N194" s="192"/>
      <c r="O194" s="197"/>
      <c r="P194" s="164">
        <f t="shared" ca="1" si="23"/>
        <v>0</v>
      </c>
    </row>
    <row r="195" spans="1:16" ht="15">
      <c r="A195" s="156"/>
      <c r="B195" s="234"/>
      <c r="C195" s="191"/>
      <c r="D195" s="194"/>
      <c r="E195" s="196"/>
      <c r="G195" s="390" t="str">
        <f t="shared" si="16"/>
        <v/>
      </c>
      <c r="H195" s="391" t="str">
        <f t="shared" si="17"/>
        <v/>
      </c>
      <c r="I195" s="391" t="str">
        <f t="shared" si="18"/>
        <v/>
      </c>
      <c r="J195" s="391" t="str">
        <f t="shared" si="19"/>
        <v/>
      </c>
      <c r="K195" s="391" t="str">
        <f t="shared" si="20"/>
        <v/>
      </c>
      <c r="L195" s="391" t="str">
        <f t="shared" si="21"/>
        <v/>
      </c>
      <c r="M195" s="392" t="str">
        <f t="shared" si="22"/>
        <v/>
      </c>
      <c r="N195" s="192"/>
      <c r="O195" s="197"/>
      <c r="P195" s="164">
        <f t="shared" ca="1" si="23"/>
        <v>0</v>
      </c>
    </row>
    <row r="196" spans="1:16" ht="15">
      <c r="A196" s="156"/>
      <c r="B196" s="234"/>
      <c r="C196" s="191"/>
      <c r="D196" s="194"/>
      <c r="E196" s="196"/>
      <c r="G196" s="390" t="str">
        <f t="shared" si="16"/>
        <v/>
      </c>
      <c r="H196" s="391" t="str">
        <f t="shared" si="17"/>
        <v/>
      </c>
      <c r="I196" s="391" t="str">
        <f t="shared" si="18"/>
        <v/>
      </c>
      <c r="J196" s="391" t="str">
        <f t="shared" si="19"/>
        <v/>
      </c>
      <c r="K196" s="391" t="str">
        <f t="shared" si="20"/>
        <v/>
      </c>
      <c r="L196" s="391" t="str">
        <f t="shared" si="21"/>
        <v/>
      </c>
      <c r="M196" s="392" t="str">
        <f t="shared" si="22"/>
        <v/>
      </c>
      <c r="N196" s="192"/>
      <c r="O196" s="197"/>
      <c r="P196" s="164">
        <f t="shared" ca="1" si="23"/>
        <v>0</v>
      </c>
    </row>
    <row r="197" spans="1:16" ht="15">
      <c r="A197" s="156"/>
      <c r="B197" s="234"/>
      <c r="C197" s="191"/>
      <c r="D197" s="194"/>
      <c r="E197" s="196"/>
      <c r="G197" s="390" t="str">
        <f t="shared" si="16"/>
        <v/>
      </c>
      <c r="H197" s="391" t="str">
        <f t="shared" si="17"/>
        <v/>
      </c>
      <c r="I197" s="391" t="str">
        <f t="shared" si="18"/>
        <v/>
      </c>
      <c r="J197" s="391" t="str">
        <f t="shared" si="19"/>
        <v/>
      </c>
      <c r="K197" s="391" t="str">
        <f t="shared" si="20"/>
        <v/>
      </c>
      <c r="L197" s="391" t="str">
        <f t="shared" si="21"/>
        <v/>
      </c>
      <c r="M197" s="392" t="str">
        <f t="shared" si="22"/>
        <v/>
      </c>
      <c r="N197" s="192"/>
      <c r="O197" s="197"/>
      <c r="P197" s="164">
        <f t="shared" ca="1" si="23"/>
        <v>0</v>
      </c>
    </row>
    <row r="198" spans="1:16" ht="15">
      <c r="A198" s="156"/>
      <c r="B198" s="234"/>
      <c r="C198" s="191"/>
      <c r="D198" s="194"/>
      <c r="E198" s="196"/>
      <c r="G198" s="390" t="str">
        <f t="shared" si="16"/>
        <v/>
      </c>
      <c r="H198" s="391" t="str">
        <f t="shared" si="17"/>
        <v/>
      </c>
      <c r="I198" s="391" t="str">
        <f t="shared" si="18"/>
        <v/>
      </c>
      <c r="J198" s="391" t="str">
        <f t="shared" si="19"/>
        <v/>
      </c>
      <c r="K198" s="391" t="str">
        <f t="shared" si="20"/>
        <v/>
      </c>
      <c r="L198" s="391" t="str">
        <f t="shared" si="21"/>
        <v/>
      </c>
      <c r="M198" s="392" t="str">
        <f t="shared" si="22"/>
        <v/>
      </c>
      <c r="N198" s="192"/>
      <c r="O198" s="197"/>
      <c r="P198" s="164">
        <f t="shared" ca="1" si="23"/>
        <v>0</v>
      </c>
    </row>
    <row r="199" spans="1:16" ht="15">
      <c r="A199" s="156"/>
      <c r="B199" s="234"/>
      <c r="C199" s="191"/>
      <c r="D199" s="194"/>
      <c r="E199" s="196"/>
      <c r="G199" s="390" t="str">
        <f t="shared" si="16"/>
        <v/>
      </c>
      <c r="H199" s="391" t="str">
        <f t="shared" si="17"/>
        <v/>
      </c>
      <c r="I199" s="391" t="str">
        <f t="shared" si="18"/>
        <v/>
      </c>
      <c r="J199" s="391" t="str">
        <f t="shared" si="19"/>
        <v/>
      </c>
      <c r="K199" s="391" t="str">
        <f t="shared" si="20"/>
        <v/>
      </c>
      <c r="L199" s="391" t="str">
        <f t="shared" si="21"/>
        <v/>
      </c>
      <c r="M199" s="392" t="str">
        <f t="shared" si="22"/>
        <v/>
      </c>
      <c r="N199" s="192"/>
      <c r="O199" s="197"/>
      <c r="P199" s="164">
        <f t="shared" ca="1" si="23"/>
        <v>0</v>
      </c>
    </row>
    <row r="200" spans="1:16" ht="15">
      <c r="A200" s="156"/>
      <c r="B200" s="234"/>
      <c r="C200" s="191"/>
      <c r="D200" s="194"/>
      <c r="E200" s="196"/>
      <c r="G200" s="390" t="str">
        <f t="shared" si="16"/>
        <v/>
      </c>
      <c r="H200" s="391" t="str">
        <f t="shared" si="17"/>
        <v/>
      </c>
      <c r="I200" s="391" t="str">
        <f t="shared" si="18"/>
        <v/>
      </c>
      <c r="J200" s="391" t="str">
        <f t="shared" si="19"/>
        <v/>
      </c>
      <c r="K200" s="391" t="str">
        <f t="shared" si="20"/>
        <v/>
      </c>
      <c r="L200" s="391" t="str">
        <f t="shared" si="21"/>
        <v/>
      </c>
      <c r="M200" s="392" t="str">
        <f t="shared" si="22"/>
        <v/>
      </c>
      <c r="N200" s="192"/>
      <c r="O200" s="197"/>
      <c r="P200" s="164">
        <f t="shared" ca="1" si="23"/>
        <v>0</v>
      </c>
    </row>
    <row r="201" spans="1:16" ht="15">
      <c r="A201" s="156"/>
      <c r="B201" s="234"/>
      <c r="C201" s="191"/>
      <c r="D201" s="194"/>
      <c r="E201" s="196"/>
      <c r="G201" s="390" t="str">
        <f t="shared" si="16"/>
        <v/>
      </c>
      <c r="H201" s="391" t="str">
        <f t="shared" si="17"/>
        <v/>
      </c>
      <c r="I201" s="391" t="str">
        <f t="shared" si="18"/>
        <v/>
      </c>
      <c r="J201" s="391" t="str">
        <f t="shared" si="19"/>
        <v/>
      </c>
      <c r="K201" s="391" t="str">
        <f t="shared" si="20"/>
        <v/>
      </c>
      <c r="L201" s="391" t="str">
        <f t="shared" si="21"/>
        <v/>
      </c>
      <c r="M201" s="392" t="str">
        <f t="shared" si="22"/>
        <v/>
      </c>
      <c r="N201" s="192"/>
      <c r="O201" s="197"/>
      <c r="P201" s="164">
        <f t="shared" ca="1" si="23"/>
        <v>0</v>
      </c>
    </row>
    <row r="202" spans="1:16" ht="15">
      <c r="A202" s="156"/>
      <c r="B202" s="234"/>
      <c r="C202" s="191"/>
      <c r="D202" s="194"/>
      <c r="E202" s="196"/>
      <c r="G202" s="390" t="str">
        <f t="shared" ref="G202:G259" si="24">IF($E202="","",$E202+$G$9)</f>
        <v/>
      </c>
      <c r="H202" s="391" t="str">
        <f t="shared" ref="H202:H259" si="25">IF($E202="","",$E202+$H$9)</f>
        <v/>
      </c>
      <c r="I202" s="391" t="str">
        <f t="shared" ref="I202:I259" si="26">IF($E202="","",$E202+$I$9)</f>
        <v/>
      </c>
      <c r="J202" s="391" t="str">
        <f t="shared" ref="J202:J259" si="27">IF($E202="","",$E202+$J$9)</f>
        <v/>
      </c>
      <c r="K202" s="391" t="str">
        <f t="shared" ref="K202:K259" si="28">IF($E202="","",$E202+$K$9)</f>
        <v/>
      </c>
      <c r="L202" s="391" t="str">
        <f t="shared" ref="L202:L259" si="29">IF($E202="","",$E202+$L$9)</f>
        <v/>
      </c>
      <c r="M202" s="392" t="str">
        <f t="shared" ref="M202:M259" si="30">IF($E202="","",$E202+$M$9)</f>
        <v/>
      </c>
      <c r="N202" s="192"/>
      <c r="O202" s="197"/>
      <c r="P202" s="164">
        <f t="shared" ca="1" si="23"/>
        <v>0</v>
      </c>
    </row>
    <row r="203" spans="1:16" ht="15">
      <c r="A203" s="156"/>
      <c r="B203" s="234"/>
      <c r="C203" s="191"/>
      <c r="D203" s="194"/>
      <c r="E203" s="196"/>
      <c r="G203" s="390" t="str">
        <f t="shared" si="24"/>
        <v/>
      </c>
      <c r="H203" s="391" t="str">
        <f t="shared" si="25"/>
        <v/>
      </c>
      <c r="I203" s="391" t="str">
        <f t="shared" si="26"/>
        <v/>
      </c>
      <c r="J203" s="391" t="str">
        <f t="shared" si="27"/>
        <v/>
      </c>
      <c r="K203" s="391" t="str">
        <f t="shared" si="28"/>
        <v/>
      </c>
      <c r="L203" s="391" t="str">
        <f t="shared" si="29"/>
        <v/>
      </c>
      <c r="M203" s="392" t="str">
        <f t="shared" si="30"/>
        <v/>
      </c>
      <c r="N203" s="192"/>
      <c r="O203" s="197"/>
      <c r="P203" s="164">
        <f t="shared" ca="1" si="23"/>
        <v>0</v>
      </c>
    </row>
    <row r="204" spans="1:16" ht="15">
      <c r="A204" s="156"/>
      <c r="B204" s="234"/>
      <c r="C204" s="191"/>
      <c r="D204" s="194"/>
      <c r="E204" s="196"/>
      <c r="G204" s="390" t="str">
        <f t="shared" si="24"/>
        <v/>
      </c>
      <c r="H204" s="391" t="str">
        <f t="shared" si="25"/>
        <v/>
      </c>
      <c r="I204" s="391" t="str">
        <f t="shared" si="26"/>
        <v/>
      </c>
      <c r="J204" s="391" t="str">
        <f t="shared" si="27"/>
        <v/>
      </c>
      <c r="K204" s="391" t="str">
        <f t="shared" si="28"/>
        <v/>
      </c>
      <c r="L204" s="391" t="str">
        <f t="shared" si="29"/>
        <v/>
      </c>
      <c r="M204" s="392" t="str">
        <f t="shared" si="30"/>
        <v/>
      </c>
      <c r="N204" s="192"/>
      <c r="O204" s="197"/>
      <c r="P204" s="164">
        <f t="shared" ref="P204:P259" ca="1" si="31">IFERROR(IF(G204=TODAY(),"1",IF(H204=TODAY(),"1",IF(I204=TODAY(),"1",IF(J204=TODAY(),"1",IF(K204=TODAY(),"1",IF(L204=TODAY(),"1",IF(M204=TODAY(),"1",))))))),"")</f>
        <v>0</v>
      </c>
    </row>
    <row r="205" spans="1:16" ht="15">
      <c r="A205" s="156"/>
      <c r="B205" s="234"/>
      <c r="C205" s="191"/>
      <c r="D205" s="194"/>
      <c r="E205" s="196"/>
      <c r="G205" s="390" t="str">
        <f t="shared" si="24"/>
        <v/>
      </c>
      <c r="H205" s="391" t="str">
        <f t="shared" si="25"/>
        <v/>
      </c>
      <c r="I205" s="391" t="str">
        <f t="shared" si="26"/>
        <v/>
      </c>
      <c r="J205" s="391" t="str">
        <f t="shared" si="27"/>
        <v/>
      </c>
      <c r="K205" s="391" t="str">
        <f t="shared" si="28"/>
        <v/>
      </c>
      <c r="L205" s="391" t="str">
        <f t="shared" si="29"/>
        <v/>
      </c>
      <c r="M205" s="392" t="str">
        <f t="shared" si="30"/>
        <v/>
      </c>
      <c r="N205" s="192"/>
      <c r="O205" s="197"/>
      <c r="P205" s="164">
        <f t="shared" ca="1" si="31"/>
        <v>0</v>
      </c>
    </row>
    <row r="206" spans="1:16" ht="15">
      <c r="A206" s="156"/>
      <c r="B206" s="234"/>
      <c r="C206" s="191"/>
      <c r="D206" s="194"/>
      <c r="E206" s="196"/>
      <c r="G206" s="390" t="str">
        <f t="shared" si="24"/>
        <v/>
      </c>
      <c r="H206" s="391" t="str">
        <f t="shared" si="25"/>
        <v/>
      </c>
      <c r="I206" s="391" t="str">
        <f t="shared" si="26"/>
        <v/>
      </c>
      <c r="J206" s="391" t="str">
        <f t="shared" si="27"/>
        <v/>
      </c>
      <c r="K206" s="391" t="str">
        <f t="shared" si="28"/>
        <v/>
      </c>
      <c r="L206" s="391" t="str">
        <f t="shared" si="29"/>
        <v/>
      </c>
      <c r="M206" s="392" t="str">
        <f t="shared" si="30"/>
        <v/>
      </c>
      <c r="N206" s="192"/>
      <c r="O206" s="197"/>
      <c r="P206" s="164">
        <f t="shared" ca="1" si="31"/>
        <v>0</v>
      </c>
    </row>
    <row r="207" spans="1:16" ht="15">
      <c r="A207" s="156"/>
      <c r="B207" s="234"/>
      <c r="C207" s="191"/>
      <c r="D207" s="194"/>
      <c r="E207" s="196"/>
      <c r="G207" s="390" t="str">
        <f t="shared" si="24"/>
        <v/>
      </c>
      <c r="H207" s="391" t="str">
        <f t="shared" si="25"/>
        <v/>
      </c>
      <c r="I207" s="391" t="str">
        <f t="shared" si="26"/>
        <v/>
      </c>
      <c r="J207" s="391" t="str">
        <f t="shared" si="27"/>
        <v/>
      </c>
      <c r="K207" s="391" t="str">
        <f t="shared" si="28"/>
        <v/>
      </c>
      <c r="L207" s="391" t="str">
        <f t="shared" si="29"/>
        <v/>
      </c>
      <c r="M207" s="392" t="str">
        <f t="shared" si="30"/>
        <v/>
      </c>
      <c r="N207" s="192"/>
      <c r="O207" s="197"/>
      <c r="P207" s="164">
        <f t="shared" ca="1" si="31"/>
        <v>0</v>
      </c>
    </row>
    <row r="208" spans="1:16" ht="15">
      <c r="A208" s="156"/>
      <c r="B208" s="234"/>
      <c r="C208" s="191"/>
      <c r="D208" s="194"/>
      <c r="E208" s="196"/>
      <c r="G208" s="390" t="str">
        <f t="shared" si="24"/>
        <v/>
      </c>
      <c r="H208" s="391" t="str">
        <f t="shared" si="25"/>
        <v/>
      </c>
      <c r="I208" s="391" t="str">
        <f t="shared" si="26"/>
        <v/>
      </c>
      <c r="J208" s="391" t="str">
        <f t="shared" si="27"/>
        <v/>
      </c>
      <c r="K208" s="391" t="str">
        <f t="shared" si="28"/>
        <v/>
      </c>
      <c r="L208" s="391" t="str">
        <f t="shared" si="29"/>
        <v/>
      </c>
      <c r="M208" s="392" t="str">
        <f t="shared" si="30"/>
        <v/>
      </c>
      <c r="N208" s="192"/>
      <c r="O208" s="197"/>
      <c r="P208" s="164">
        <f t="shared" ca="1" si="31"/>
        <v>0</v>
      </c>
    </row>
    <row r="209" spans="1:16" ht="15">
      <c r="A209" s="156"/>
      <c r="B209" s="234"/>
      <c r="C209" s="191"/>
      <c r="D209" s="194"/>
      <c r="E209" s="196"/>
      <c r="G209" s="390" t="str">
        <f t="shared" si="24"/>
        <v/>
      </c>
      <c r="H209" s="391" t="str">
        <f t="shared" si="25"/>
        <v/>
      </c>
      <c r="I209" s="391" t="str">
        <f t="shared" si="26"/>
        <v/>
      </c>
      <c r="J209" s="391" t="str">
        <f t="shared" si="27"/>
        <v/>
      </c>
      <c r="K209" s="391" t="str">
        <f t="shared" si="28"/>
        <v/>
      </c>
      <c r="L209" s="391" t="str">
        <f t="shared" si="29"/>
        <v/>
      </c>
      <c r="M209" s="392" t="str">
        <f t="shared" si="30"/>
        <v/>
      </c>
      <c r="N209" s="192"/>
      <c r="O209" s="197"/>
      <c r="P209" s="164">
        <f t="shared" ca="1" si="31"/>
        <v>0</v>
      </c>
    </row>
    <row r="210" spans="1:16" ht="15">
      <c r="A210" s="156"/>
      <c r="B210" s="234"/>
      <c r="C210" s="191"/>
      <c r="D210" s="194"/>
      <c r="E210" s="196"/>
      <c r="G210" s="390" t="str">
        <f t="shared" si="24"/>
        <v/>
      </c>
      <c r="H210" s="391" t="str">
        <f t="shared" si="25"/>
        <v/>
      </c>
      <c r="I210" s="391" t="str">
        <f t="shared" si="26"/>
        <v/>
      </c>
      <c r="J210" s="391" t="str">
        <f t="shared" si="27"/>
        <v/>
      </c>
      <c r="K210" s="391" t="str">
        <f t="shared" si="28"/>
        <v/>
      </c>
      <c r="L210" s="391" t="str">
        <f t="shared" si="29"/>
        <v/>
      </c>
      <c r="M210" s="392" t="str">
        <f t="shared" si="30"/>
        <v/>
      </c>
      <c r="N210" s="192"/>
      <c r="O210" s="197"/>
      <c r="P210" s="164">
        <f t="shared" ca="1" si="31"/>
        <v>0</v>
      </c>
    </row>
    <row r="211" spans="1:16" ht="15">
      <c r="A211" s="156"/>
      <c r="B211" s="234"/>
      <c r="C211" s="191"/>
      <c r="D211" s="194"/>
      <c r="E211" s="196"/>
      <c r="G211" s="390" t="str">
        <f t="shared" si="24"/>
        <v/>
      </c>
      <c r="H211" s="391" t="str">
        <f t="shared" si="25"/>
        <v/>
      </c>
      <c r="I211" s="391" t="str">
        <f t="shared" si="26"/>
        <v/>
      </c>
      <c r="J211" s="391" t="str">
        <f t="shared" si="27"/>
        <v/>
      </c>
      <c r="K211" s="391" t="str">
        <f t="shared" si="28"/>
        <v/>
      </c>
      <c r="L211" s="391" t="str">
        <f t="shared" si="29"/>
        <v/>
      </c>
      <c r="M211" s="392" t="str">
        <f t="shared" si="30"/>
        <v/>
      </c>
      <c r="N211" s="192"/>
      <c r="O211" s="197"/>
      <c r="P211" s="164">
        <f t="shared" ca="1" si="31"/>
        <v>0</v>
      </c>
    </row>
    <row r="212" spans="1:16" ht="15">
      <c r="A212" s="156"/>
      <c r="B212" s="234"/>
      <c r="C212" s="191"/>
      <c r="D212" s="194"/>
      <c r="E212" s="196"/>
      <c r="G212" s="390" t="str">
        <f t="shared" si="24"/>
        <v/>
      </c>
      <c r="H212" s="391" t="str">
        <f t="shared" si="25"/>
        <v/>
      </c>
      <c r="I212" s="391" t="str">
        <f t="shared" si="26"/>
        <v/>
      </c>
      <c r="J212" s="391" t="str">
        <f t="shared" si="27"/>
        <v/>
      </c>
      <c r="K212" s="391" t="str">
        <f t="shared" si="28"/>
        <v/>
      </c>
      <c r="L212" s="391" t="str">
        <f t="shared" si="29"/>
        <v/>
      </c>
      <c r="M212" s="392" t="str">
        <f t="shared" si="30"/>
        <v/>
      </c>
      <c r="N212" s="192"/>
      <c r="O212" s="197"/>
      <c r="P212" s="164">
        <f t="shared" ca="1" si="31"/>
        <v>0</v>
      </c>
    </row>
    <row r="213" spans="1:16" ht="15">
      <c r="A213" s="156"/>
      <c r="B213" s="234"/>
      <c r="C213" s="191"/>
      <c r="D213" s="194"/>
      <c r="E213" s="196"/>
      <c r="G213" s="390" t="str">
        <f t="shared" si="24"/>
        <v/>
      </c>
      <c r="H213" s="391" t="str">
        <f t="shared" si="25"/>
        <v/>
      </c>
      <c r="I213" s="391" t="str">
        <f t="shared" si="26"/>
        <v/>
      </c>
      <c r="J213" s="391" t="str">
        <f t="shared" si="27"/>
        <v/>
      </c>
      <c r="K213" s="391" t="str">
        <f t="shared" si="28"/>
        <v/>
      </c>
      <c r="L213" s="391" t="str">
        <f t="shared" si="29"/>
        <v/>
      </c>
      <c r="M213" s="392" t="str">
        <f t="shared" si="30"/>
        <v/>
      </c>
      <c r="N213" s="192"/>
      <c r="O213" s="197"/>
      <c r="P213" s="164">
        <f t="shared" ca="1" si="31"/>
        <v>0</v>
      </c>
    </row>
    <row r="214" spans="1:16" ht="15">
      <c r="A214" s="156"/>
      <c r="B214" s="234"/>
      <c r="C214" s="191"/>
      <c r="D214" s="194"/>
      <c r="E214" s="196"/>
      <c r="G214" s="390" t="str">
        <f t="shared" si="24"/>
        <v/>
      </c>
      <c r="H214" s="391" t="str">
        <f t="shared" si="25"/>
        <v/>
      </c>
      <c r="I214" s="391" t="str">
        <f t="shared" si="26"/>
        <v/>
      </c>
      <c r="J214" s="391" t="str">
        <f t="shared" si="27"/>
        <v/>
      </c>
      <c r="K214" s="391" t="str">
        <f t="shared" si="28"/>
        <v/>
      </c>
      <c r="L214" s="391" t="str">
        <f t="shared" si="29"/>
        <v/>
      </c>
      <c r="M214" s="392" t="str">
        <f t="shared" si="30"/>
        <v/>
      </c>
      <c r="N214" s="192"/>
      <c r="O214" s="197"/>
      <c r="P214" s="164">
        <f t="shared" ca="1" si="31"/>
        <v>0</v>
      </c>
    </row>
    <row r="215" spans="1:16" ht="15">
      <c r="A215" s="156"/>
      <c r="B215" s="234"/>
      <c r="C215" s="191"/>
      <c r="D215" s="194"/>
      <c r="E215" s="196"/>
      <c r="G215" s="390" t="str">
        <f t="shared" si="24"/>
        <v/>
      </c>
      <c r="H215" s="391" t="str">
        <f t="shared" si="25"/>
        <v/>
      </c>
      <c r="I215" s="391" t="str">
        <f t="shared" si="26"/>
        <v/>
      </c>
      <c r="J215" s="391" t="str">
        <f t="shared" si="27"/>
        <v/>
      </c>
      <c r="K215" s="391" t="str">
        <f t="shared" si="28"/>
        <v/>
      </c>
      <c r="L215" s="391" t="str">
        <f t="shared" si="29"/>
        <v/>
      </c>
      <c r="M215" s="392" t="str">
        <f t="shared" si="30"/>
        <v/>
      </c>
      <c r="N215" s="192"/>
      <c r="O215" s="197"/>
      <c r="P215" s="164">
        <f t="shared" ca="1" si="31"/>
        <v>0</v>
      </c>
    </row>
    <row r="216" spans="1:16" ht="15">
      <c r="A216" s="156"/>
      <c r="B216" s="234"/>
      <c r="C216" s="191"/>
      <c r="D216" s="194"/>
      <c r="E216" s="196"/>
      <c r="G216" s="390" t="str">
        <f t="shared" si="24"/>
        <v/>
      </c>
      <c r="H216" s="391" t="str">
        <f t="shared" si="25"/>
        <v/>
      </c>
      <c r="I216" s="391" t="str">
        <f t="shared" si="26"/>
        <v/>
      </c>
      <c r="J216" s="391" t="str">
        <f t="shared" si="27"/>
        <v/>
      </c>
      <c r="K216" s="391" t="str">
        <f t="shared" si="28"/>
        <v/>
      </c>
      <c r="L216" s="391" t="str">
        <f t="shared" si="29"/>
        <v/>
      </c>
      <c r="M216" s="392" t="str">
        <f t="shared" si="30"/>
        <v/>
      </c>
      <c r="N216" s="192"/>
      <c r="O216" s="197"/>
      <c r="P216" s="164">
        <f t="shared" ca="1" si="31"/>
        <v>0</v>
      </c>
    </row>
    <row r="217" spans="1:16" ht="15">
      <c r="A217" s="156"/>
      <c r="B217" s="234"/>
      <c r="C217" s="191"/>
      <c r="D217" s="194"/>
      <c r="E217" s="196"/>
      <c r="G217" s="390" t="str">
        <f t="shared" si="24"/>
        <v/>
      </c>
      <c r="H217" s="391" t="str">
        <f t="shared" si="25"/>
        <v/>
      </c>
      <c r="I217" s="391" t="str">
        <f t="shared" si="26"/>
        <v/>
      </c>
      <c r="J217" s="391" t="str">
        <f t="shared" si="27"/>
        <v/>
      </c>
      <c r="K217" s="391" t="str">
        <f t="shared" si="28"/>
        <v/>
      </c>
      <c r="L217" s="391" t="str">
        <f t="shared" si="29"/>
        <v/>
      </c>
      <c r="M217" s="392" t="str">
        <f t="shared" si="30"/>
        <v/>
      </c>
      <c r="N217" s="192"/>
      <c r="O217" s="197"/>
      <c r="P217" s="164">
        <f t="shared" ca="1" si="31"/>
        <v>0</v>
      </c>
    </row>
    <row r="218" spans="1:16" ht="15">
      <c r="A218" s="156"/>
      <c r="B218" s="234"/>
      <c r="C218" s="191"/>
      <c r="D218" s="194"/>
      <c r="E218" s="196"/>
      <c r="G218" s="390" t="str">
        <f t="shared" si="24"/>
        <v/>
      </c>
      <c r="H218" s="391" t="str">
        <f t="shared" si="25"/>
        <v/>
      </c>
      <c r="I218" s="391" t="str">
        <f t="shared" si="26"/>
        <v/>
      </c>
      <c r="J218" s="391" t="str">
        <f t="shared" si="27"/>
        <v/>
      </c>
      <c r="K218" s="391" t="str">
        <f t="shared" si="28"/>
        <v/>
      </c>
      <c r="L218" s="391" t="str">
        <f t="shared" si="29"/>
        <v/>
      </c>
      <c r="M218" s="392" t="str">
        <f t="shared" si="30"/>
        <v/>
      </c>
      <c r="N218" s="192"/>
      <c r="O218" s="197"/>
      <c r="P218" s="164">
        <f t="shared" ca="1" si="31"/>
        <v>0</v>
      </c>
    </row>
    <row r="219" spans="1:16" ht="15">
      <c r="A219" s="156"/>
      <c r="B219" s="234"/>
      <c r="C219" s="191"/>
      <c r="D219" s="194"/>
      <c r="E219" s="196"/>
      <c r="G219" s="390" t="str">
        <f t="shared" si="24"/>
        <v/>
      </c>
      <c r="H219" s="391" t="str">
        <f t="shared" si="25"/>
        <v/>
      </c>
      <c r="I219" s="391" t="str">
        <f t="shared" si="26"/>
        <v/>
      </c>
      <c r="J219" s="391" t="str">
        <f t="shared" si="27"/>
        <v/>
      </c>
      <c r="K219" s="391" t="str">
        <f t="shared" si="28"/>
        <v/>
      </c>
      <c r="L219" s="391" t="str">
        <f t="shared" si="29"/>
        <v/>
      </c>
      <c r="M219" s="392" t="str">
        <f t="shared" si="30"/>
        <v/>
      </c>
      <c r="N219" s="192"/>
      <c r="O219" s="197"/>
      <c r="P219" s="164">
        <f t="shared" ca="1" si="31"/>
        <v>0</v>
      </c>
    </row>
    <row r="220" spans="1:16" ht="15">
      <c r="A220" s="156"/>
      <c r="B220" s="234"/>
      <c r="C220" s="191"/>
      <c r="D220" s="194"/>
      <c r="E220" s="196"/>
      <c r="G220" s="390" t="str">
        <f t="shared" si="24"/>
        <v/>
      </c>
      <c r="H220" s="391" t="str">
        <f t="shared" si="25"/>
        <v/>
      </c>
      <c r="I220" s="391" t="str">
        <f t="shared" si="26"/>
        <v/>
      </c>
      <c r="J220" s="391" t="str">
        <f t="shared" si="27"/>
        <v/>
      </c>
      <c r="K220" s="391" t="str">
        <f t="shared" si="28"/>
        <v/>
      </c>
      <c r="L220" s="391" t="str">
        <f t="shared" si="29"/>
        <v/>
      </c>
      <c r="M220" s="392" t="str">
        <f t="shared" si="30"/>
        <v/>
      </c>
      <c r="N220" s="192"/>
      <c r="O220" s="197"/>
      <c r="P220" s="164">
        <f t="shared" ca="1" si="31"/>
        <v>0</v>
      </c>
    </row>
    <row r="221" spans="1:16" ht="15">
      <c r="A221" s="156"/>
      <c r="B221" s="234"/>
      <c r="C221" s="191"/>
      <c r="D221" s="194"/>
      <c r="E221" s="196"/>
      <c r="G221" s="390" t="str">
        <f t="shared" si="24"/>
        <v/>
      </c>
      <c r="H221" s="391" t="str">
        <f t="shared" si="25"/>
        <v/>
      </c>
      <c r="I221" s="391" t="str">
        <f t="shared" si="26"/>
        <v/>
      </c>
      <c r="J221" s="391" t="str">
        <f t="shared" si="27"/>
        <v/>
      </c>
      <c r="K221" s="391" t="str">
        <f t="shared" si="28"/>
        <v/>
      </c>
      <c r="L221" s="391" t="str">
        <f t="shared" si="29"/>
        <v/>
      </c>
      <c r="M221" s="392" t="str">
        <f t="shared" si="30"/>
        <v/>
      </c>
      <c r="N221" s="192"/>
      <c r="O221" s="197"/>
      <c r="P221" s="164">
        <f t="shared" ca="1" si="31"/>
        <v>0</v>
      </c>
    </row>
    <row r="222" spans="1:16" ht="15">
      <c r="A222" s="156"/>
      <c r="B222" s="234"/>
      <c r="C222" s="191"/>
      <c r="D222" s="194"/>
      <c r="E222" s="196"/>
      <c r="G222" s="390" t="str">
        <f t="shared" si="24"/>
        <v/>
      </c>
      <c r="H222" s="391" t="str">
        <f t="shared" si="25"/>
        <v/>
      </c>
      <c r="I222" s="391" t="str">
        <f t="shared" si="26"/>
        <v/>
      </c>
      <c r="J222" s="391" t="str">
        <f t="shared" si="27"/>
        <v/>
      </c>
      <c r="K222" s="391" t="str">
        <f t="shared" si="28"/>
        <v/>
      </c>
      <c r="L222" s="391" t="str">
        <f t="shared" si="29"/>
        <v/>
      </c>
      <c r="M222" s="392" t="str">
        <f t="shared" si="30"/>
        <v/>
      </c>
      <c r="N222" s="192"/>
      <c r="O222" s="197"/>
      <c r="P222" s="164">
        <f t="shared" ca="1" si="31"/>
        <v>0</v>
      </c>
    </row>
    <row r="223" spans="1:16" ht="15">
      <c r="A223" s="156"/>
      <c r="B223" s="234"/>
      <c r="C223" s="191"/>
      <c r="D223" s="194"/>
      <c r="E223" s="196"/>
      <c r="G223" s="390" t="str">
        <f t="shared" si="24"/>
        <v/>
      </c>
      <c r="H223" s="391" t="str">
        <f t="shared" si="25"/>
        <v/>
      </c>
      <c r="I223" s="391" t="str">
        <f t="shared" si="26"/>
        <v/>
      </c>
      <c r="J223" s="391" t="str">
        <f t="shared" si="27"/>
        <v/>
      </c>
      <c r="K223" s="391" t="str">
        <f t="shared" si="28"/>
        <v/>
      </c>
      <c r="L223" s="391" t="str">
        <f t="shared" si="29"/>
        <v/>
      </c>
      <c r="M223" s="392" t="str">
        <f t="shared" si="30"/>
        <v/>
      </c>
      <c r="N223" s="192"/>
      <c r="O223" s="197"/>
      <c r="P223" s="164">
        <f t="shared" ca="1" si="31"/>
        <v>0</v>
      </c>
    </row>
    <row r="224" spans="1:16" ht="15">
      <c r="A224" s="156"/>
      <c r="B224" s="234"/>
      <c r="C224" s="191"/>
      <c r="D224" s="194"/>
      <c r="E224" s="196"/>
      <c r="G224" s="390" t="str">
        <f t="shared" si="24"/>
        <v/>
      </c>
      <c r="H224" s="391" t="str">
        <f t="shared" si="25"/>
        <v/>
      </c>
      <c r="I224" s="391" t="str">
        <f t="shared" si="26"/>
        <v/>
      </c>
      <c r="J224" s="391" t="str">
        <f t="shared" si="27"/>
        <v/>
      </c>
      <c r="K224" s="391" t="str">
        <f t="shared" si="28"/>
        <v/>
      </c>
      <c r="L224" s="391" t="str">
        <f t="shared" si="29"/>
        <v/>
      </c>
      <c r="M224" s="392" t="str">
        <f t="shared" si="30"/>
        <v/>
      </c>
      <c r="N224" s="192"/>
      <c r="O224" s="197"/>
      <c r="P224" s="164">
        <f t="shared" ca="1" si="31"/>
        <v>0</v>
      </c>
    </row>
    <row r="225" spans="1:16" ht="15">
      <c r="A225" s="156"/>
      <c r="B225" s="234"/>
      <c r="C225" s="191"/>
      <c r="D225" s="194"/>
      <c r="E225" s="196"/>
      <c r="G225" s="390" t="str">
        <f t="shared" si="24"/>
        <v/>
      </c>
      <c r="H225" s="391" t="str">
        <f t="shared" si="25"/>
        <v/>
      </c>
      <c r="I225" s="391" t="str">
        <f t="shared" si="26"/>
        <v/>
      </c>
      <c r="J225" s="391" t="str">
        <f t="shared" si="27"/>
        <v/>
      </c>
      <c r="K225" s="391" t="str">
        <f t="shared" si="28"/>
        <v/>
      </c>
      <c r="L225" s="391" t="str">
        <f t="shared" si="29"/>
        <v/>
      </c>
      <c r="M225" s="392" t="str">
        <f t="shared" si="30"/>
        <v/>
      </c>
      <c r="N225" s="192"/>
      <c r="O225" s="197"/>
      <c r="P225" s="164">
        <f t="shared" ca="1" si="31"/>
        <v>0</v>
      </c>
    </row>
    <row r="226" spans="1:16" ht="15">
      <c r="A226" s="156"/>
      <c r="B226" s="234"/>
      <c r="C226" s="191"/>
      <c r="D226" s="194"/>
      <c r="E226" s="196"/>
      <c r="G226" s="390" t="str">
        <f t="shared" si="24"/>
        <v/>
      </c>
      <c r="H226" s="391" t="str">
        <f t="shared" si="25"/>
        <v/>
      </c>
      <c r="I226" s="391" t="str">
        <f t="shared" si="26"/>
        <v/>
      </c>
      <c r="J226" s="391" t="str">
        <f t="shared" si="27"/>
        <v/>
      </c>
      <c r="K226" s="391" t="str">
        <f t="shared" si="28"/>
        <v/>
      </c>
      <c r="L226" s="391" t="str">
        <f t="shared" si="29"/>
        <v/>
      </c>
      <c r="M226" s="392" t="str">
        <f t="shared" si="30"/>
        <v/>
      </c>
      <c r="N226" s="192"/>
      <c r="O226" s="197"/>
      <c r="P226" s="164">
        <f t="shared" ca="1" si="31"/>
        <v>0</v>
      </c>
    </row>
    <row r="227" spans="1:16" ht="15">
      <c r="A227" s="156"/>
      <c r="B227" s="234"/>
      <c r="C227" s="191"/>
      <c r="D227" s="194"/>
      <c r="E227" s="196"/>
      <c r="G227" s="390" t="str">
        <f t="shared" si="24"/>
        <v/>
      </c>
      <c r="H227" s="391" t="str">
        <f t="shared" si="25"/>
        <v/>
      </c>
      <c r="I227" s="391" t="str">
        <f t="shared" si="26"/>
        <v/>
      </c>
      <c r="J227" s="391" t="str">
        <f t="shared" si="27"/>
        <v/>
      </c>
      <c r="K227" s="391" t="str">
        <f t="shared" si="28"/>
        <v/>
      </c>
      <c r="L227" s="391" t="str">
        <f t="shared" si="29"/>
        <v/>
      </c>
      <c r="M227" s="392" t="str">
        <f t="shared" si="30"/>
        <v/>
      </c>
      <c r="N227" s="192"/>
      <c r="O227" s="197"/>
      <c r="P227" s="164">
        <f t="shared" ca="1" si="31"/>
        <v>0</v>
      </c>
    </row>
    <row r="228" spans="1:16" ht="15">
      <c r="A228" s="156"/>
      <c r="B228" s="234"/>
      <c r="C228" s="191"/>
      <c r="D228" s="194"/>
      <c r="E228" s="196"/>
      <c r="G228" s="390" t="str">
        <f t="shared" si="24"/>
        <v/>
      </c>
      <c r="H228" s="391" t="str">
        <f t="shared" si="25"/>
        <v/>
      </c>
      <c r="I228" s="391" t="str">
        <f t="shared" si="26"/>
        <v/>
      </c>
      <c r="J228" s="391" t="str">
        <f t="shared" si="27"/>
        <v/>
      </c>
      <c r="K228" s="391" t="str">
        <f t="shared" si="28"/>
        <v/>
      </c>
      <c r="L228" s="391" t="str">
        <f t="shared" si="29"/>
        <v/>
      </c>
      <c r="M228" s="392" t="str">
        <f t="shared" si="30"/>
        <v/>
      </c>
      <c r="N228" s="192"/>
      <c r="O228" s="197"/>
      <c r="P228" s="164">
        <f t="shared" ca="1" si="31"/>
        <v>0</v>
      </c>
    </row>
    <row r="229" spans="1:16" ht="15">
      <c r="A229" s="156"/>
      <c r="B229" s="234"/>
      <c r="C229" s="191"/>
      <c r="D229" s="194"/>
      <c r="E229" s="196"/>
      <c r="G229" s="390" t="str">
        <f t="shared" si="24"/>
        <v/>
      </c>
      <c r="H229" s="391" t="str">
        <f t="shared" si="25"/>
        <v/>
      </c>
      <c r="I229" s="391" t="str">
        <f t="shared" si="26"/>
        <v/>
      </c>
      <c r="J229" s="391" t="str">
        <f t="shared" si="27"/>
        <v/>
      </c>
      <c r="K229" s="391" t="str">
        <f t="shared" si="28"/>
        <v/>
      </c>
      <c r="L229" s="391" t="str">
        <f t="shared" si="29"/>
        <v/>
      </c>
      <c r="M229" s="392" t="str">
        <f t="shared" si="30"/>
        <v/>
      </c>
      <c r="N229" s="192"/>
      <c r="O229" s="197"/>
      <c r="P229" s="164">
        <f t="shared" ca="1" si="31"/>
        <v>0</v>
      </c>
    </row>
    <row r="230" spans="1:16" ht="15">
      <c r="A230" s="156"/>
      <c r="B230" s="234"/>
      <c r="C230" s="191"/>
      <c r="D230" s="194"/>
      <c r="E230" s="196"/>
      <c r="G230" s="390" t="str">
        <f t="shared" si="24"/>
        <v/>
      </c>
      <c r="H230" s="391" t="str">
        <f t="shared" si="25"/>
        <v/>
      </c>
      <c r="I230" s="391" t="str">
        <f t="shared" si="26"/>
        <v/>
      </c>
      <c r="J230" s="391" t="str">
        <f t="shared" si="27"/>
        <v/>
      </c>
      <c r="K230" s="391" t="str">
        <f t="shared" si="28"/>
        <v/>
      </c>
      <c r="L230" s="391" t="str">
        <f t="shared" si="29"/>
        <v/>
      </c>
      <c r="M230" s="392" t="str">
        <f t="shared" si="30"/>
        <v/>
      </c>
      <c r="N230" s="192"/>
      <c r="O230" s="197"/>
      <c r="P230" s="164">
        <f t="shared" ca="1" si="31"/>
        <v>0</v>
      </c>
    </row>
    <row r="231" spans="1:16" ht="15">
      <c r="A231" s="156"/>
      <c r="B231" s="234"/>
      <c r="C231" s="191"/>
      <c r="D231" s="194"/>
      <c r="E231" s="196"/>
      <c r="G231" s="390" t="str">
        <f t="shared" si="24"/>
        <v/>
      </c>
      <c r="H231" s="391" t="str">
        <f t="shared" si="25"/>
        <v/>
      </c>
      <c r="I231" s="391" t="str">
        <f t="shared" si="26"/>
        <v/>
      </c>
      <c r="J231" s="391" t="str">
        <f t="shared" si="27"/>
        <v/>
      </c>
      <c r="K231" s="391" t="str">
        <f t="shared" si="28"/>
        <v/>
      </c>
      <c r="L231" s="391" t="str">
        <f t="shared" si="29"/>
        <v/>
      </c>
      <c r="M231" s="392" t="str">
        <f t="shared" si="30"/>
        <v/>
      </c>
      <c r="N231" s="192"/>
      <c r="O231" s="197"/>
      <c r="P231" s="164">
        <f t="shared" ca="1" si="31"/>
        <v>0</v>
      </c>
    </row>
    <row r="232" spans="1:16" ht="15">
      <c r="A232" s="156"/>
      <c r="B232" s="234"/>
      <c r="C232" s="191"/>
      <c r="D232" s="194"/>
      <c r="E232" s="196"/>
      <c r="G232" s="390" t="str">
        <f t="shared" si="24"/>
        <v/>
      </c>
      <c r="H232" s="391" t="str">
        <f t="shared" si="25"/>
        <v/>
      </c>
      <c r="I232" s="391" t="str">
        <f t="shared" si="26"/>
        <v/>
      </c>
      <c r="J232" s="391" t="str">
        <f t="shared" si="27"/>
        <v/>
      </c>
      <c r="K232" s="391" t="str">
        <f t="shared" si="28"/>
        <v/>
      </c>
      <c r="L232" s="391" t="str">
        <f t="shared" si="29"/>
        <v/>
      </c>
      <c r="M232" s="392" t="str">
        <f t="shared" si="30"/>
        <v/>
      </c>
      <c r="N232" s="192"/>
      <c r="O232" s="197"/>
      <c r="P232" s="164">
        <f t="shared" ca="1" si="31"/>
        <v>0</v>
      </c>
    </row>
    <row r="233" spans="1:16" ht="15">
      <c r="A233" s="156"/>
      <c r="B233" s="234"/>
      <c r="C233" s="191"/>
      <c r="D233" s="194"/>
      <c r="E233" s="196"/>
      <c r="G233" s="390" t="str">
        <f t="shared" si="24"/>
        <v/>
      </c>
      <c r="H233" s="391" t="str">
        <f t="shared" si="25"/>
        <v/>
      </c>
      <c r="I233" s="391" t="str">
        <f t="shared" si="26"/>
        <v/>
      </c>
      <c r="J233" s="391" t="str">
        <f t="shared" si="27"/>
        <v/>
      </c>
      <c r="K233" s="391" t="str">
        <f t="shared" si="28"/>
        <v/>
      </c>
      <c r="L233" s="391" t="str">
        <f t="shared" si="29"/>
        <v/>
      </c>
      <c r="M233" s="392" t="str">
        <f t="shared" si="30"/>
        <v/>
      </c>
      <c r="N233" s="192"/>
      <c r="O233" s="197"/>
      <c r="P233" s="164">
        <f t="shared" ca="1" si="31"/>
        <v>0</v>
      </c>
    </row>
    <row r="234" spans="1:16" ht="15">
      <c r="A234" s="156"/>
      <c r="B234" s="234"/>
      <c r="C234" s="191"/>
      <c r="D234" s="194"/>
      <c r="E234" s="196"/>
      <c r="G234" s="390" t="str">
        <f t="shared" si="24"/>
        <v/>
      </c>
      <c r="H234" s="391" t="str">
        <f t="shared" si="25"/>
        <v/>
      </c>
      <c r="I234" s="391" t="str">
        <f t="shared" si="26"/>
        <v/>
      </c>
      <c r="J234" s="391" t="str">
        <f t="shared" si="27"/>
        <v/>
      </c>
      <c r="K234" s="391" t="str">
        <f t="shared" si="28"/>
        <v/>
      </c>
      <c r="L234" s="391" t="str">
        <f t="shared" si="29"/>
        <v/>
      </c>
      <c r="M234" s="392" t="str">
        <f t="shared" si="30"/>
        <v/>
      </c>
      <c r="N234" s="192"/>
      <c r="O234" s="197"/>
      <c r="P234" s="164">
        <f t="shared" ca="1" si="31"/>
        <v>0</v>
      </c>
    </row>
    <row r="235" spans="1:16" ht="15">
      <c r="A235" s="156"/>
      <c r="B235" s="234"/>
      <c r="C235" s="191"/>
      <c r="D235" s="194"/>
      <c r="E235" s="196"/>
      <c r="G235" s="390" t="str">
        <f t="shared" si="24"/>
        <v/>
      </c>
      <c r="H235" s="391" t="str">
        <f t="shared" si="25"/>
        <v/>
      </c>
      <c r="I235" s="391" t="str">
        <f t="shared" si="26"/>
        <v/>
      </c>
      <c r="J235" s="391" t="str">
        <f t="shared" si="27"/>
        <v/>
      </c>
      <c r="K235" s="391" t="str">
        <f t="shared" si="28"/>
        <v/>
      </c>
      <c r="L235" s="391" t="str">
        <f t="shared" si="29"/>
        <v/>
      </c>
      <c r="M235" s="392" t="str">
        <f t="shared" si="30"/>
        <v/>
      </c>
      <c r="N235" s="192"/>
      <c r="O235" s="197"/>
      <c r="P235" s="164">
        <f t="shared" ca="1" si="31"/>
        <v>0</v>
      </c>
    </row>
    <row r="236" spans="1:16" ht="15">
      <c r="A236" s="156"/>
      <c r="B236" s="234"/>
      <c r="C236" s="191"/>
      <c r="D236" s="194"/>
      <c r="E236" s="196"/>
      <c r="G236" s="390" t="str">
        <f t="shared" si="24"/>
        <v/>
      </c>
      <c r="H236" s="391" t="str">
        <f t="shared" si="25"/>
        <v/>
      </c>
      <c r="I236" s="391" t="str">
        <f t="shared" si="26"/>
        <v/>
      </c>
      <c r="J236" s="391" t="str">
        <f t="shared" si="27"/>
        <v/>
      </c>
      <c r="K236" s="391" t="str">
        <f t="shared" si="28"/>
        <v/>
      </c>
      <c r="L236" s="391" t="str">
        <f t="shared" si="29"/>
        <v/>
      </c>
      <c r="M236" s="392" t="str">
        <f t="shared" si="30"/>
        <v/>
      </c>
      <c r="N236" s="192"/>
      <c r="O236" s="197"/>
      <c r="P236" s="164">
        <f t="shared" ca="1" si="31"/>
        <v>0</v>
      </c>
    </row>
    <row r="237" spans="1:16" ht="15">
      <c r="A237" s="156"/>
      <c r="B237" s="234"/>
      <c r="C237" s="191"/>
      <c r="D237" s="194"/>
      <c r="E237" s="196"/>
      <c r="G237" s="390" t="str">
        <f t="shared" si="24"/>
        <v/>
      </c>
      <c r="H237" s="391" t="str">
        <f t="shared" si="25"/>
        <v/>
      </c>
      <c r="I237" s="391" t="str">
        <f t="shared" si="26"/>
        <v/>
      </c>
      <c r="J237" s="391" t="str">
        <f t="shared" si="27"/>
        <v/>
      </c>
      <c r="K237" s="391" t="str">
        <f t="shared" si="28"/>
        <v/>
      </c>
      <c r="L237" s="391" t="str">
        <f t="shared" si="29"/>
        <v/>
      </c>
      <c r="M237" s="392" t="str">
        <f t="shared" si="30"/>
        <v/>
      </c>
      <c r="N237" s="192"/>
      <c r="O237" s="197"/>
      <c r="P237" s="164">
        <f t="shared" ca="1" si="31"/>
        <v>0</v>
      </c>
    </row>
    <row r="238" spans="1:16" ht="15">
      <c r="A238" s="156"/>
      <c r="B238" s="234"/>
      <c r="C238" s="191"/>
      <c r="D238" s="194"/>
      <c r="E238" s="196"/>
      <c r="G238" s="390" t="str">
        <f t="shared" si="24"/>
        <v/>
      </c>
      <c r="H238" s="391" t="str">
        <f t="shared" si="25"/>
        <v/>
      </c>
      <c r="I238" s="391" t="str">
        <f t="shared" si="26"/>
        <v/>
      </c>
      <c r="J238" s="391" t="str">
        <f t="shared" si="27"/>
        <v/>
      </c>
      <c r="K238" s="391" t="str">
        <f t="shared" si="28"/>
        <v/>
      </c>
      <c r="L238" s="391" t="str">
        <f t="shared" si="29"/>
        <v/>
      </c>
      <c r="M238" s="392" t="str">
        <f t="shared" si="30"/>
        <v/>
      </c>
      <c r="N238" s="192"/>
      <c r="O238" s="197"/>
      <c r="P238" s="164">
        <f t="shared" ca="1" si="31"/>
        <v>0</v>
      </c>
    </row>
    <row r="239" spans="1:16" ht="15">
      <c r="A239" s="156"/>
      <c r="B239" s="234"/>
      <c r="C239" s="191"/>
      <c r="D239" s="194"/>
      <c r="E239" s="196"/>
      <c r="G239" s="390" t="str">
        <f t="shared" si="24"/>
        <v/>
      </c>
      <c r="H239" s="391" t="str">
        <f t="shared" si="25"/>
        <v/>
      </c>
      <c r="I239" s="391" t="str">
        <f t="shared" si="26"/>
        <v/>
      </c>
      <c r="J239" s="391" t="str">
        <f t="shared" si="27"/>
        <v/>
      </c>
      <c r="K239" s="391" t="str">
        <f t="shared" si="28"/>
        <v/>
      </c>
      <c r="L239" s="391" t="str">
        <f t="shared" si="29"/>
        <v/>
      </c>
      <c r="M239" s="392" t="str">
        <f t="shared" si="30"/>
        <v/>
      </c>
      <c r="N239" s="192"/>
      <c r="O239" s="197"/>
      <c r="P239" s="164">
        <f t="shared" ca="1" si="31"/>
        <v>0</v>
      </c>
    </row>
    <row r="240" spans="1:16" ht="15">
      <c r="A240" s="156"/>
      <c r="B240" s="234"/>
      <c r="C240" s="191"/>
      <c r="D240" s="194"/>
      <c r="E240" s="196"/>
      <c r="G240" s="390" t="str">
        <f t="shared" si="24"/>
        <v/>
      </c>
      <c r="H240" s="391" t="str">
        <f t="shared" si="25"/>
        <v/>
      </c>
      <c r="I240" s="391" t="str">
        <f t="shared" si="26"/>
        <v/>
      </c>
      <c r="J240" s="391" t="str">
        <f t="shared" si="27"/>
        <v/>
      </c>
      <c r="K240" s="391" t="str">
        <f t="shared" si="28"/>
        <v/>
      </c>
      <c r="L240" s="391" t="str">
        <f t="shared" si="29"/>
        <v/>
      </c>
      <c r="M240" s="392" t="str">
        <f t="shared" si="30"/>
        <v/>
      </c>
      <c r="N240" s="192"/>
      <c r="O240" s="197"/>
      <c r="P240" s="164">
        <f t="shared" ca="1" si="31"/>
        <v>0</v>
      </c>
    </row>
    <row r="241" spans="1:16" ht="15">
      <c r="A241" s="156"/>
      <c r="B241" s="234"/>
      <c r="C241" s="191"/>
      <c r="D241" s="194"/>
      <c r="E241" s="196"/>
      <c r="G241" s="390" t="str">
        <f t="shared" si="24"/>
        <v/>
      </c>
      <c r="H241" s="391" t="str">
        <f t="shared" si="25"/>
        <v/>
      </c>
      <c r="I241" s="391" t="str">
        <f t="shared" si="26"/>
        <v/>
      </c>
      <c r="J241" s="391" t="str">
        <f t="shared" si="27"/>
        <v/>
      </c>
      <c r="K241" s="391" t="str">
        <f t="shared" si="28"/>
        <v/>
      </c>
      <c r="L241" s="391" t="str">
        <f t="shared" si="29"/>
        <v/>
      </c>
      <c r="M241" s="392" t="str">
        <f t="shared" si="30"/>
        <v/>
      </c>
      <c r="N241" s="192"/>
      <c r="O241" s="197"/>
      <c r="P241" s="164">
        <f t="shared" ca="1" si="31"/>
        <v>0</v>
      </c>
    </row>
    <row r="242" spans="1:16" ht="15">
      <c r="A242" s="156"/>
      <c r="B242" s="234"/>
      <c r="C242" s="191"/>
      <c r="D242" s="194"/>
      <c r="E242" s="196"/>
      <c r="G242" s="390" t="str">
        <f t="shared" si="24"/>
        <v/>
      </c>
      <c r="H242" s="391" t="str">
        <f t="shared" si="25"/>
        <v/>
      </c>
      <c r="I242" s="391" t="str">
        <f t="shared" si="26"/>
        <v/>
      </c>
      <c r="J242" s="391" t="str">
        <f t="shared" si="27"/>
        <v/>
      </c>
      <c r="K242" s="391" t="str">
        <f t="shared" si="28"/>
        <v/>
      </c>
      <c r="L242" s="391" t="str">
        <f t="shared" si="29"/>
        <v/>
      </c>
      <c r="M242" s="392" t="str">
        <f t="shared" si="30"/>
        <v/>
      </c>
      <c r="N242" s="192"/>
      <c r="O242" s="197"/>
      <c r="P242" s="164">
        <f t="shared" ca="1" si="31"/>
        <v>0</v>
      </c>
    </row>
    <row r="243" spans="1:16" ht="15">
      <c r="A243" s="156"/>
      <c r="B243" s="234"/>
      <c r="C243" s="191"/>
      <c r="D243" s="194"/>
      <c r="E243" s="196"/>
      <c r="G243" s="390" t="str">
        <f t="shared" si="24"/>
        <v/>
      </c>
      <c r="H243" s="391" t="str">
        <f t="shared" si="25"/>
        <v/>
      </c>
      <c r="I243" s="391" t="str">
        <f t="shared" si="26"/>
        <v/>
      </c>
      <c r="J243" s="391" t="str">
        <f t="shared" si="27"/>
        <v/>
      </c>
      <c r="K243" s="391" t="str">
        <f t="shared" si="28"/>
        <v/>
      </c>
      <c r="L243" s="391" t="str">
        <f t="shared" si="29"/>
        <v/>
      </c>
      <c r="M243" s="392" t="str">
        <f t="shared" si="30"/>
        <v/>
      </c>
      <c r="N243" s="192"/>
      <c r="O243" s="197"/>
      <c r="P243" s="164">
        <f t="shared" ca="1" si="31"/>
        <v>0</v>
      </c>
    </row>
    <row r="244" spans="1:16" ht="15">
      <c r="A244" s="156"/>
      <c r="B244" s="234"/>
      <c r="C244" s="191"/>
      <c r="D244" s="194"/>
      <c r="E244" s="196"/>
      <c r="G244" s="390" t="str">
        <f t="shared" si="24"/>
        <v/>
      </c>
      <c r="H244" s="391" t="str">
        <f t="shared" si="25"/>
        <v/>
      </c>
      <c r="I244" s="391" t="str">
        <f t="shared" si="26"/>
        <v/>
      </c>
      <c r="J244" s="391" t="str">
        <f t="shared" si="27"/>
        <v/>
      </c>
      <c r="K244" s="391" t="str">
        <f t="shared" si="28"/>
        <v/>
      </c>
      <c r="L244" s="391" t="str">
        <f t="shared" si="29"/>
        <v/>
      </c>
      <c r="M244" s="392" t="str">
        <f t="shared" si="30"/>
        <v/>
      </c>
      <c r="N244" s="192"/>
      <c r="O244" s="197"/>
      <c r="P244" s="164">
        <f t="shared" ca="1" si="31"/>
        <v>0</v>
      </c>
    </row>
    <row r="245" spans="1:16" ht="15">
      <c r="A245" s="156"/>
      <c r="B245" s="234"/>
      <c r="C245" s="191"/>
      <c r="D245" s="194"/>
      <c r="E245" s="196"/>
      <c r="G245" s="390" t="str">
        <f t="shared" si="24"/>
        <v/>
      </c>
      <c r="H245" s="391" t="str">
        <f t="shared" si="25"/>
        <v/>
      </c>
      <c r="I245" s="391" t="str">
        <f t="shared" si="26"/>
        <v/>
      </c>
      <c r="J245" s="391" t="str">
        <f t="shared" si="27"/>
        <v/>
      </c>
      <c r="K245" s="391" t="str">
        <f t="shared" si="28"/>
        <v/>
      </c>
      <c r="L245" s="391" t="str">
        <f t="shared" si="29"/>
        <v/>
      </c>
      <c r="M245" s="392" t="str">
        <f t="shared" si="30"/>
        <v/>
      </c>
      <c r="N245" s="192"/>
      <c r="O245" s="197"/>
      <c r="P245" s="164">
        <f t="shared" ca="1" si="31"/>
        <v>0</v>
      </c>
    </row>
    <row r="246" spans="1:16" ht="15">
      <c r="A246" s="156"/>
      <c r="B246" s="234"/>
      <c r="C246" s="191"/>
      <c r="D246" s="194"/>
      <c r="E246" s="196"/>
      <c r="G246" s="390" t="str">
        <f t="shared" si="24"/>
        <v/>
      </c>
      <c r="H246" s="391" t="str">
        <f t="shared" si="25"/>
        <v/>
      </c>
      <c r="I246" s="391" t="str">
        <f t="shared" si="26"/>
        <v/>
      </c>
      <c r="J246" s="391" t="str">
        <f t="shared" si="27"/>
        <v/>
      </c>
      <c r="K246" s="391" t="str">
        <f t="shared" si="28"/>
        <v/>
      </c>
      <c r="L246" s="391" t="str">
        <f t="shared" si="29"/>
        <v/>
      </c>
      <c r="M246" s="392" t="str">
        <f t="shared" si="30"/>
        <v/>
      </c>
      <c r="N246" s="192"/>
      <c r="O246" s="197"/>
      <c r="P246" s="164">
        <f t="shared" ca="1" si="31"/>
        <v>0</v>
      </c>
    </row>
    <row r="247" spans="1:16" ht="15">
      <c r="A247" s="156"/>
      <c r="B247" s="234"/>
      <c r="C247" s="191"/>
      <c r="D247" s="194"/>
      <c r="E247" s="196"/>
      <c r="G247" s="390" t="str">
        <f t="shared" si="24"/>
        <v/>
      </c>
      <c r="H247" s="391" t="str">
        <f t="shared" si="25"/>
        <v/>
      </c>
      <c r="I247" s="391" t="str">
        <f t="shared" si="26"/>
        <v/>
      </c>
      <c r="J247" s="391" t="str">
        <f t="shared" si="27"/>
        <v/>
      </c>
      <c r="K247" s="391" t="str">
        <f t="shared" si="28"/>
        <v/>
      </c>
      <c r="L247" s="391" t="str">
        <f t="shared" si="29"/>
        <v/>
      </c>
      <c r="M247" s="392" t="str">
        <f t="shared" si="30"/>
        <v/>
      </c>
      <c r="N247" s="192"/>
      <c r="O247" s="197"/>
      <c r="P247" s="164">
        <f t="shared" ca="1" si="31"/>
        <v>0</v>
      </c>
    </row>
    <row r="248" spans="1:16" ht="15">
      <c r="A248" s="156"/>
      <c r="B248" s="234"/>
      <c r="C248" s="191"/>
      <c r="D248" s="194"/>
      <c r="E248" s="196"/>
      <c r="G248" s="390" t="str">
        <f t="shared" si="24"/>
        <v/>
      </c>
      <c r="H248" s="391" t="str">
        <f t="shared" si="25"/>
        <v/>
      </c>
      <c r="I248" s="391" t="str">
        <f t="shared" si="26"/>
        <v/>
      </c>
      <c r="J248" s="391" t="str">
        <f t="shared" si="27"/>
        <v/>
      </c>
      <c r="K248" s="391" t="str">
        <f t="shared" si="28"/>
        <v/>
      </c>
      <c r="L248" s="391" t="str">
        <f t="shared" si="29"/>
        <v/>
      </c>
      <c r="M248" s="392" t="str">
        <f t="shared" si="30"/>
        <v/>
      </c>
      <c r="N248" s="192"/>
      <c r="O248" s="197"/>
      <c r="P248" s="164">
        <f t="shared" ca="1" si="31"/>
        <v>0</v>
      </c>
    </row>
    <row r="249" spans="1:16" ht="15">
      <c r="A249" s="156"/>
      <c r="B249" s="234"/>
      <c r="C249" s="191"/>
      <c r="D249" s="194"/>
      <c r="E249" s="196"/>
      <c r="G249" s="390" t="str">
        <f t="shared" si="24"/>
        <v/>
      </c>
      <c r="H249" s="391" t="str">
        <f t="shared" si="25"/>
        <v/>
      </c>
      <c r="I249" s="391" t="str">
        <f t="shared" si="26"/>
        <v/>
      </c>
      <c r="J249" s="391" t="str">
        <f t="shared" si="27"/>
        <v/>
      </c>
      <c r="K249" s="391" t="str">
        <f t="shared" si="28"/>
        <v/>
      </c>
      <c r="L249" s="391" t="str">
        <f t="shared" si="29"/>
        <v/>
      </c>
      <c r="M249" s="392" t="str">
        <f t="shared" si="30"/>
        <v/>
      </c>
      <c r="N249" s="192"/>
      <c r="O249" s="197"/>
      <c r="P249" s="164">
        <f t="shared" ca="1" si="31"/>
        <v>0</v>
      </c>
    </row>
    <row r="250" spans="1:16" ht="15">
      <c r="A250" s="156"/>
      <c r="B250" s="234"/>
      <c r="C250" s="191"/>
      <c r="D250" s="194"/>
      <c r="E250" s="196"/>
      <c r="G250" s="390" t="str">
        <f t="shared" si="24"/>
        <v/>
      </c>
      <c r="H250" s="391" t="str">
        <f t="shared" si="25"/>
        <v/>
      </c>
      <c r="I250" s="391" t="str">
        <f t="shared" si="26"/>
        <v/>
      </c>
      <c r="J250" s="391" t="str">
        <f t="shared" si="27"/>
        <v/>
      </c>
      <c r="K250" s="391" t="str">
        <f t="shared" si="28"/>
        <v/>
      </c>
      <c r="L250" s="391" t="str">
        <f t="shared" si="29"/>
        <v/>
      </c>
      <c r="M250" s="392" t="str">
        <f t="shared" si="30"/>
        <v/>
      </c>
      <c r="N250" s="192"/>
      <c r="O250" s="197"/>
      <c r="P250" s="164">
        <f t="shared" ca="1" si="31"/>
        <v>0</v>
      </c>
    </row>
    <row r="251" spans="1:16" ht="15">
      <c r="A251" s="156"/>
      <c r="B251" s="234"/>
      <c r="C251" s="191"/>
      <c r="D251" s="194"/>
      <c r="E251" s="196"/>
      <c r="G251" s="390" t="str">
        <f t="shared" si="24"/>
        <v/>
      </c>
      <c r="H251" s="391" t="str">
        <f t="shared" si="25"/>
        <v/>
      </c>
      <c r="I251" s="391" t="str">
        <f t="shared" si="26"/>
        <v/>
      </c>
      <c r="J251" s="391" t="str">
        <f t="shared" si="27"/>
        <v/>
      </c>
      <c r="K251" s="391" t="str">
        <f t="shared" si="28"/>
        <v/>
      </c>
      <c r="L251" s="391" t="str">
        <f t="shared" si="29"/>
        <v/>
      </c>
      <c r="M251" s="392" t="str">
        <f t="shared" si="30"/>
        <v/>
      </c>
      <c r="N251" s="192"/>
      <c r="O251" s="197"/>
      <c r="P251" s="164">
        <f t="shared" ca="1" si="31"/>
        <v>0</v>
      </c>
    </row>
    <row r="252" spans="1:16" ht="15">
      <c r="A252" s="156"/>
      <c r="B252" s="234"/>
      <c r="C252" s="191"/>
      <c r="D252" s="194"/>
      <c r="E252" s="196"/>
      <c r="G252" s="390" t="str">
        <f t="shared" si="24"/>
        <v/>
      </c>
      <c r="H252" s="391" t="str">
        <f t="shared" si="25"/>
        <v/>
      </c>
      <c r="I252" s="391" t="str">
        <f t="shared" si="26"/>
        <v/>
      </c>
      <c r="J252" s="391" t="str">
        <f t="shared" si="27"/>
        <v/>
      </c>
      <c r="K252" s="391" t="str">
        <f t="shared" si="28"/>
        <v/>
      </c>
      <c r="L252" s="391" t="str">
        <f t="shared" si="29"/>
        <v/>
      </c>
      <c r="M252" s="392" t="str">
        <f t="shared" si="30"/>
        <v/>
      </c>
      <c r="N252" s="192"/>
      <c r="O252" s="197"/>
      <c r="P252" s="164">
        <f t="shared" ca="1" si="31"/>
        <v>0</v>
      </c>
    </row>
    <row r="253" spans="1:16" ht="15">
      <c r="A253" s="156"/>
      <c r="B253" s="234"/>
      <c r="C253" s="191"/>
      <c r="D253" s="194"/>
      <c r="E253" s="196"/>
      <c r="G253" s="390" t="str">
        <f t="shared" si="24"/>
        <v/>
      </c>
      <c r="H253" s="391" t="str">
        <f t="shared" si="25"/>
        <v/>
      </c>
      <c r="I253" s="391" t="str">
        <f t="shared" si="26"/>
        <v/>
      </c>
      <c r="J253" s="391" t="str">
        <f t="shared" si="27"/>
        <v/>
      </c>
      <c r="K253" s="391" t="str">
        <f t="shared" si="28"/>
        <v/>
      </c>
      <c r="L253" s="391" t="str">
        <f t="shared" si="29"/>
        <v/>
      </c>
      <c r="M253" s="392" t="str">
        <f t="shared" si="30"/>
        <v/>
      </c>
      <c r="N253" s="192"/>
      <c r="O253" s="197"/>
      <c r="P253" s="164">
        <f t="shared" ca="1" si="31"/>
        <v>0</v>
      </c>
    </row>
    <row r="254" spans="1:16" ht="15">
      <c r="A254" s="156"/>
      <c r="B254" s="234"/>
      <c r="C254" s="191"/>
      <c r="D254" s="194"/>
      <c r="E254" s="196"/>
      <c r="G254" s="390" t="str">
        <f t="shared" si="24"/>
        <v/>
      </c>
      <c r="H254" s="391" t="str">
        <f t="shared" si="25"/>
        <v/>
      </c>
      <c r="I254" s="391" t="str">
        <f t="shared" si="26"/>
        <v/>
      </c>
      <c r="J254" s="391" t="str">
        <f t="shared" si="27"/>
        <v/>
      </c>
      <c r="K254" s="391" t="str">
        <f t="shared" si="28"/>
        <v/>
      </c>
      <c r="L254" s="391" t="str">
        <f t="shared" si="29"/>
        <v/>
      </c>
      <c r="M254" s="392" t="str">
        <f t="shared" si="30"/>
        <v/>
      </c>
      <c r="N254" s="192"/>
      <c r="O254" s="197"/>
      <c r="P254" s="164">
        <f t="shared" ca="1" si="31"/>
        <v>0</v>
      </c>
    </row>
    <row r="255" spans="1:16" ht="15">
      <c r="A255" s="156"/>
      <c r="B255" s="234"/>
      <c r="C255" s="191"/>
      <c r="D255" s="194"/>
      <c r="E255" s="196"/>
      <c r="G255" s="390" t="str">
        <f t="shared" si="24"/>
        <v/>
      </c>
      <c r="H255" s="391" t="str">
        <f t="shared" si="25"/>
        <v/>
      </c>
      <c r="I255" s="391" t="str">
        <f t="shared" si="26"/>
        <v/>
      </c>
      <c r="J255" s="391" t="str">
        <f t="shared" si="27"/>
        <v/>
      </c>
      <c r="K255" s="391" t="str">
        <f t="shared" si="28"/>
        <v/>
      </c>
      <c r="L255" s="391" t="str">
        <f t="shared" si="29"/>
        <v/>
      </c>
      <c r="M255" s="392" t="str">
        <f t="shared" si="30"/>
        <v/>
      </c>
      <c r="N255" s="192"/>
      <c r="O255" s="197"/>
      <c r="P255" s="164">
        <f t="shared" ca="1" si="31"/>
        <v>0</v>
      </c>
    </row>
    <row r="256" spans="1:16" ht="15">
      <c r="A256" s="156"/>
      <c r="B256" s="234"/>
      <c r="C256" s="191"/>
      <c r="D256" s="194"/>
      <c r="E256" s="196"/>
      <c r="G256" s="390" t="str">
        <f t="shared" si="24"/>
        <v/>
      </c>
      <c r="H256" s="391" t="str">
        <f t="shared" si="25"/>
        <v/>
      </c>
      <c r="I256" s="391" t="str">
        <f t="shared" si="26"/>
        <v/>
      </c>
      <c r="J256" s="391" t="str">
        <f t="shared" si="27"/>
        <v/>
      </c>
      <c r="K256" s="391" t="str">
        <f t="shared" si="28"/>
        <v/>
      </c>
      <c r="L256" s="391" t="str">
        <f t="shared" si="29"/>
        <v/>
      </c>
      <c r="M256" s="392" t="str">
        <f t="shared" si="30"/>
        <v/>
      </c>
      <c r="N256" s="192"/>
      <c r="O256" s="197"/>
      <c r="P256" s="164">
        <f t="shared" ca="1" si="31"/>
        <v>0</v>
      </c>
    </row>
    <row r="257" spans="1:16" ht="15">
      <c r="A257" s="156"/>
      <c r="B257" s="234"/>
      <c r="C257" s="191"/>
      <c r="D257" s="194"/>
      <c r="E257" s="196"/>
      <c r="G257" s="390" t="str">
        <f t="shared" si="24"/>
        <v/>
      </c>
      <c r="H257" s="391" t="str">
        <f t="shared" si="25"/>
        <v/>
      </c>
      <c r="I257" s="391" t="str">
        <f t="shared" si="26"/>
        <v/>
      </c>
      <c r="J257" s="391" t="str">
        <f t="shared" si="27"/>
        <v/>
      </c>
      <c r="K257" s="391" t="str">
        <f t="shared" si="28"/>
        <v/>
      </c>
      <c r="L257" s="391" t="str">
        <f t="shared" si="29"/>
        <v/>
      </c>
      <c r="M257" s="392" t="str">
        <f t="shared" si="30"/>
        <v/>
      </c>
      <c r="N257" s="192"/>
      <c r="O257" s="197"/>
      <c r="P257" s="164">
        <f t="shared" ca="1" si="31"/>
        <v>0</v>
      </c>
    </row>
    <row r="258" spans="1:16" ht="15">
      <c r="A258" s="156"/>
      <c r="B258" s="234"/>
      <c r="C258" s="191"/>
      <c r="D258" s="194"/>
      <c r="E258" s="196"/>
      <c r="G258" s="390" t="str">
        <f t="shared" si="24"/>
        <v/>
      </c>
      <c r="H258" s="391" t="str">
        <f t="shared" si="25"/>
        <v/>
      </c>
      <c r="I258" s="391" t="str">
        <f t="shared" si="26"/>
        <v/>
      </c>
      <c r="J258" s="391" t="str">
        <f t="shared" si="27"/>
        <v/>
      </c>
      <c r="K258" s="391" t="str">
        <f t="shared" si="28"/>
        <v/>
      </c>
      <c r="L258" s="391" t="str">
        <f t="shared" si="29"/>
        <v/>
      </c>
      <c r="M258" s="392" t="str">
        <f t="shared" si="30"/>
        <v/>
      </c>
      <c r="N258" s="192"/>
      <c r="O258" s="196"/>
      <c r="P258" s="164">
        <f t="shared" ca="1" si="31"/>
        <v>0</v>
      </c>
    </row>
    <row r="259" spans="1:16" ht="15">
      <c r="A259" s="156"/>
      <c r="B259" s="235"/>
      <c r="C259" s="193"/>
      <c r="D259" s="194"/>
      <c r="E259" s="196"/>
      <c r="G259" s="393" t="str">
        <f t="shared" si="24"/>
        <v/>
      </c>
      <c r="H259" s="394" t="str">
        <f t="shared" si="25"/>
        <v/>
      </c>
      <c r="I259" s="394" t="str">
        <f t="shared" si="26"/>
        <v/>
      </c>
      <c r="J259" s="394" t="str">
        <f t="shared" si="27"/>
        <v/>
      </c>
      <c r="K259" s="394" t="str">
        <f t="shared" si="28"/>
        <v/>
      </c>
      <c r="L259" s="394" t="str">
        <f t="shared" si="29"/>
        <v/>
      </c>
      <c r="M259" s="395" t="str">
        <f t="shared" si="30"/>
        <v/>
      </c>
      <c r="N259" s="192"/>
      <c r="O259" s="210"/>
      <c r="P259" s="164">
        <f t="shared" ca="1" si="31"/>
        <v>0</v>
      </c>
    </row>
    <row r="260" spans="1:16" ht="15">
      <c r="E260" s="199"/>
      <c r="O260" s="199"/>
    </row>
    <row r="261" spans="1:16" ht="15"/>
    <row r="262" spans="1:16" ht="15"/>
    <row r="263" spans="1:16" ht="15"/>
    <row r="264" spans="1:16" ht="15"/>
    <row r="265" spans="1:16" ht="15"/>
    <row r="266" spans="1:16" ht="15"/>
    <row r="267" spans="1:16" ht="15"/>
    <row r="268" spans="1:16" ht="15"/>
    <row r="269" spans="1:16" ht="15"/>
    <row r="270" spans="1:16" ht="15"/>
    <row r="271" spans="1:16" ht="15"/>
    <row r="272" spans="1:16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</sheetData>
  <mergeCells count="3">
    <mergeCell ref="B7:C7"/>
    <mergeCell ref="G7:M7"/>
    <mergeCell ref="B9:C9"/>
  </mergeCells>
  <conditionalFormatting sqref="O10:O259">
    <cfRule type="cellIs" dxfId="3" priority="3" operator="equal">
      <formula>"Não"</formula>
    </cfRule>
    <cfRule type="cellIs" dxfId="2" priority="4" operator="equal">
      <formula>"Sim"</formula>
    </cfRule>
  </conditionalFormatting>
  <conditionalFormatting sqref="C10:C259 E10:E259">
    <cfRule type="expression" dxfId="1" priority="2">
      <formula>$P10="1"</formula>
    </cfRule>
  </conditionalFormatting>
  <conditionalFormatting sqref="G10:M259">
    <cfRule type="expression" dxfId="0" priority="1">
      <formula>$P10="1"</formula>
    </cfRule>
  </conditionalFormatting>
  <dataValidations count="1">
    <dataValidation type="list" allowBlank="1" showInputMessage="1" showErrorMessage="1" sqref="O10:O259" xr:uid="{E54422DB-36CF-4FD0-A572-55273C7DA2EF}">
      <formula1>"Sim,Não"</formula1>
    </dataValidation>
  </dataValidations>
  <pageMargins left="0.19685039370078741" right="0.19685039370078741" top="0.39370078740157483" bottom="0.39370078740157483" header="0.31496062992125984" footer="0.31496062992125984"/>
  <pageSetup scale="9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5DA45-E91E-459B-9460-B661BDA800D6}">
  <sheetPr codeName="Planilha7"/>
  <dimension ref="A1:AA49"/>
  <sheetViews>
    <sheetView showGridLines="0" showRowColHeaders="0" zoomScaleNormal="100" workbookViewId="0">
      <selection activeCell="N15" sqref="N15"/>
    </sheetView>
  </sheetViews>
  <sheetFormatPr defaultColWidth="0" defaultRowHeight="15" zeroHeight="1"/>
  <cols>
    <col min="1" max="1" width="1.42578125" style="1" customWidth="1"/>
    <col min="2" max="2" width="3.7109375" style="1" customWidth="1"/>
    <col min="3" max="3" width="11.7109375" style="1" customWidth="1"/>
    <col min="4" max="4" width="34.85546875" style="1" customWidth="1"/>
    <col min="5" max="5" width="8.7109375" style="1" customWidth="1"/>
    <col min="6" max="6" width="7.28515625" style="1" customWidth="1"/>
    <col min="7" max="7" width="2" style="1" customWidth="1"/>
    <col min="8" max="8" width="16.28515625" style="1" customWidth="1"/>
    <col min="9" max="9" width="5.85546875" style="1" customWidth="1"/>
    <col min="10" max="10" width="10.42578125" style="1" customWidth="1"/>
    <col min="11" max="11" width="0.85546875" style="1" customWidth="1"/>
    <col min="12" max="12" width="17.42578125" style="1" customWidth="1"/>
    <col min="13" max="27" width="9.140625" style="1" customWidth="1"/>
    <col min="28" max="16384" width="9.140625" style="1" hidden="1"/>
  </cols>
  <sheetData>
    <row r="1" spans="1:18" s="61" customFormat="1">
      <c r="C1" s="202"/>
    </row>
    <row r="2" spans="1:18" ht="7.5" customHeight="1"/>
    <row r="3" spans="1:18" ht="7.5" customHeight="1"/>
    <row r="4" spans="1:18" ht="16.5" customHeight="1">
      <c r="D4" s="5"/>
      <c r="E4" s="5"/>
    </row>
    <row r="5" spans="1:18" ht="18" customHeight="1" thickBot="1">
      <c r="B5" s="186" t="s">
        <v>42</v>
      </c>
      <c r="C5" s="62"/>
      <c r="D5" s="63"/>
      <c r="E5" s="63"/>
      <c r="F5" s="63"/>
      <c r="G5" s="63"/>
      <c r="H5" s="63"/>
      <c r="I5" s="63"/>
      <c r="J5" s="63"/>
      <c r="K5" s="63"/>
      <c r="L5" s="63"/>
      <c r="M5" s="373"/>
      <c r="N5" s="373"/>
      <c r="O5" s="373"/>
      <c r="P5" s="373"/>
      <c r="Q5" s="373"/>
      <c r="R5" s="373"/>
    </row>
    <row r="6" spans="1:18" ht="3.75" customHeight="1">
      <c r="C6" s="117"/>
      <c r="D6" s="5"/>
      <c r="E6" s="5"/>
      <c r="F6" s="5"/>
      <c r="M6" s="373"/>
      <c r="N6" s="373"/>
      <c r="O6" s="373"/>
      <c r="P6" s="373"/>
      <c r="Q6" s="373"/>
      <c r="R6" s="373"/>
    </row>
    <row r="7" spans="1:18" ht="17.25" customHeight="1">
      <c r="B7" s="533" t="s">
        <v>0</v>
      </c>
      <c r="C7" s="534"/>
      <c r="D7" s="521" t="s">
        <v>222</v>
      </c>
      <c r="E7" s="522"/>
      <c r="F7" s="523"/>
      <c r="H7" s="206" t="s">
        <v>2</v>
      </c>
      <c r="I7" s="517">
        <v>43440</v>
      </c>
      <c r="J7" s="518"/>
      <c r="K7" s="334"/>
      <c r="L7" s="515">
        <f ca="1">Dashboard!D49</f>
        <v>54</v>
      </c>
      <c r="M7" s="373"/>
      <c r="N7" s="373"/>
      <c r="O7" s="373"/>
      <c r="P7" s="373"/>
      <c r="Q7" s="374">
        <f>Dados!T15</f>
        <v>25</v>
      </c>
      <c r="R7" s="373"/>
    </row>
    <row r="8" spans="1:18" ht="3.75" customHeight="1">
      <c r="B8" s="159"/>
      <c r="C8" s="204"/>
      <c r="D8" s="3"/>
      <c r="E8" s="3"/>
      <c r="H8" s="203"/>
      <c r="I8" s="5"/>
      <c r="J8" s="5"/>
      <c r="L8" s="516"/>
      <c r="M8" s="373"/>
      <c r="N8" s="373"/>
      <c r="O8" s="373"/>
      <c r="P8" s="373"/>
      <c r="Q8" s="375"/>
      <c r="R8" s="373"/>
    </row>
    <row r="9" spans="1:18" ht="17.25" customHeight="1">
      <c r="B9" s="535" t="s">
        <v>1</v>
      </c>
      <c r="C9" s="536"/>
      <c r="D9" s="524" t="s">
        <v>223</v>
      </c>
      <c r="E9" s="524"/>
      <c r="F9" s="525"/>
      <c r="G9" s="205"/>
      <c r="H9" s="207" t="s">
        <v>78</v>
      </c>
      <c r="I9" s="517">
        <v>43499</v>
      </c>
      <c r="J9" s="518"/>
      <c r="K9" s="5"/>
      <c r="L9" s="516"/>
      <c r="M9" s="373"/>
      <c r="N9" s="373"/>
      <c r="O9" s="373"/>
      <c r="P9" s="373"/>
      <c r="Q9" s="376">
        <f>Q7</f>
        <v>25</v>
      </c>
      <c r="R9" s="373"/>
    </row>
    <row r="10" spans="1:18" ht="3.75" customHeight="1">
      <c r="C10" s="79"/>
      <c r="D10" s="2"/>
      <c r="E10" s="2"/>
      <c r="F10" s="5"/>
      <c r="G10" s="5"/>
      <c r="H10" s="64"/>
      <c r="I10" s="5"/>
      <c r="J10" s="5"/>
      <c r="L10" s="332"/>
      <c r="M10" s="373"/>
      <c r="N10" s="373"/>
      <c r="O10" s="373"/>
      <c r="P10" s="373"/>
      <c r="Q10" s="373"/>
      <c r="R10" s="373"/>
    </row>
    <row r="11" spans="1:18" ht="17.25" customHeight="1">
      <c r="A11" s="5"/>
      <c r="B11" s="537" t="s">
        <v>77</v>
      </c>
      <c r="C11" s="538"/>
      <c r="D11" s="528"/>
      <c r="E11" s="529"/>
      <c r="F11" s="530"/>
      <c r="G11" s="205"/>
      <c r="H11" s="206" t="s">
        <v>194</v>
      </c>
      <c r="I11" s="519">
        <f>SUM(F15:G34)</f>
        <v>30</v>
      </c>
      <c r="J11" s="520"/>
      <c r="K11" s="333"/>
      <c r="L11" s="42" t="s">
        <v>126</v>
      </c>
      <c r="M11" s="373"/>
      <c r="N11" s="373"/>
      <c r="O11" s="373"/>
      <c r="P11" s="373"/>
      <c r="Q11" s="373"/>
      <c r="R11" s="373"/>
    </row>
    <row r="12" spans="1:18" ht="0.75" customHeight="1">
      <c r="E12" s="9"/>
      <c r="L12" s="41"/>
      <c r="M12" s="373"/>
      <c r="N12" s="373"/>
      <c r="O12" s="373"/>
      <c r="P12" s="373"/>
      <c r="Q12" s="373"/>
      <c r="R12" s="373"/>
    </row>
    <row r="13" spans="1:18" ht="5.25" customHeight="1">
      <c r="B13" s="43"/>
      <c r="C13" s="209"/>
      <c r="D13" s="64"/>
      <c r="E13" s="64"/>
      <c r="F13" s="64"/>
      <c r="G13" s="64"/>
      <c r="H13" s="64"/>
      <c r="M13" s="373"/>
      <c r="N13" s="373"/>
      <c r="O13" s="373"/>
      <c r="P13" s="373"/>
      <c r="Q13" s="373"/>
      <c r="R13" s="373"/>
    </row>
    <row r="14" spans="1:18" ht="25.5" customHeight="1">
      <c r="A14" s="84"/>
      <c r="B14" s="526" t="s">
        <v>7</v>
      </c>
      <c r="C14" s="526"/>
      <c r="D14" s="527"/>
      <c r="E14" s="245" t="s">
        <v>176</v>
      </c>
      <c r="F14" s="512" t="s">
        <v>214</v>
      </c>
      <c r="G14" s="513"/>
      <c r="H14" s="208" t="s">
        <v>177</v>
      </c>
      <c r="I14" s="336" t="s">
        <v>212</v>
      </c>
      <c r="J14" s="338" t="s">
        <v>213</v>
      </c>
      <c r="K14" s="337"/>
      <c r="L14" s="335" t="s">
        <v>190</v>
      </c>
      <c r="M14" s="377"/>
      <c r="N14" s="373"/>
      <c r="O14" s="373"/>
      <c r="P14" s="373"/>
      <c r="Q14" s="373"/>
      <c r="R14" s="373"/>
    </row>
    <row r="15" spans="1:18" ht="17.25" customHeight="1">
      <c r="A15" s="156"/>
      <c r="B15" s="329"/>
      <c r="C15" s="531" t="s">
        <v>224</v>
      </c>
      <c r="D15" s="531"/>
      <c r="E15" s="344" t="s">
        <v>227</v>
      </c>
      <c r="F15" s="514">
        <v>10</v>
      </c>
      <c r="G15" s="514"/>
      <c r="H15" s="259">
        <v>1</v>
      </c>
      <c r="I15" s="370">
        <f>IFERROR(IF(F15&lt;&gt;"",F15*H15/$I$35,""),"-")</f>
        <v>0.25</v>
      </c>
      <c r="J15" s="368">
        <f>IFERROR('1'!O5,"")</f>
        <v>0.5</v>
      </c>
      <c r="K15" s="188"/>
      <c r="L15" s="365">
        <f>IFERROR($Q$9*I15,"")</f>
        <v>6.25</v>
      </c>
      <c r="M15" s="378"/>
      <c r="N15" s="375">
        <f ca="1">'1'!P7</f>
        <v>0</v>
      </c>
      <c r="O15" s="373"/>
      <c r="P15" s="373"/>
      <c r="Q15" s="373"/>
      <c r="R15" s="373"/>
    </row>
    <row r="16" spans="1:18" ht="17.25" customHeight="1">
      <c r="A16" s="156"/>
      <c r="B16" s="330"/>
      <c r="C16" s="508" t="s">
        <v>225</v>
      </c>
      <c r="D16" s="508"/>
      <c r="E16" s="345" t="s">
        <v>228</v>
      </c>
      <c r="F16" s="505">
        <v>10</v>
      </c>
      <c r="G16" s="505"/>
      <c r="H16" s="258">
        <v>2</v>
      </c>
      <c r="I16" s="371">
        <f>IFERROR(IF(F16&lt;&gt;"",F16*H16/$I$35,""),"-")</f>
        <v>0.5</v>
      </c>
      <c r="J16" s="369" t="str">
        <f>IFERROR('2'!O5,"")</f>
        <v/>
      </c>
      <c r="K16" s="59"/>
      <c r="L16" s="366">
        <f>IFERROR($Q$9*I16,"")</f>
        <v>12.5</v>
      </c>
      <c r="M16" s="373"/>
      <c r="N16" s="375">
        <f ca="1">'2'!P7</f>
        <v>0</v>
      </c>
      <c r="O16" s="373"/>
      <c r="P16" s="373"/>
      <c r="Q16" s="373"/>
      <c r="R16" s="373"/>
    </row>
    <row r="17" spans="1:18" ht="17.25" customHeight="1">
      <c r="A17" s="156"/>
      <c r="B17" s="331"/>
      <c r="C17" s="509" t="s">
        <v>226</v>
      </c>
      <c r="D17" s="509"/>
      <c r="E17" s="346" t="s">
        <v>229</v>
      </c>
      <c r="F17" s="506">
        <v>10</v>
      </c>
      <c r="G17" s="506"/>
      <c r="H17" s="257">
        <v>1</v>
      </c>
      <c r="I17" s="372">
        <f>IFERROR(IF(F17&lt;&gt;"",F17*H17/$I$35,""),"-")</f>
        <v>0.25</v>
      </c>
      <c r="J17" s="368" t="str">
        <f>IFERROR('3'!O5,"")</f>
        <v/>
      </c>
      <c r="K17" s="59"/>
      <c r="L17" s="367">
        <f t="shared" ref="L17:L34" si="0">IFERROR($Q$9*I17,"")</f>
        <v>6.25</v>
      </c>
      <c r="M17" s="373"/>
      <c r="N17" s="375">
        <f ca="1">'3'!P7</f>
        <v>0</v>
      </c>
      <c r="O17" s="373"/>
      <c r="P17" s="373"/>
      <c r="Q17" s="373"/>
      <c r="R17" s="373"/>
    </row>
    <row r="18" spans="1:18" ht="17.25" customHeight="1">
      <c r="A18" s="156"/>
      <c r="B18" s="422"/>
      <c r="C18" s="504"/>
      <c r="D18" s="504"/>
      <c r="E18" s="423"/>
      <c r="F18" s="507"/>
      <c r="G18" s="507"/>
      <c r="H18" s="424"/>
      <c r="I18" s="413" t="str">
        <f t="shared" ref="I18:I34" si="1">IFERROR(IF(F18&lt;&gt;"",F18*H18/$I$35,""),"-")</f>
        <v/>
      </c>
      <c r="J18" s="414" t="str">
        <f>IFERROR(#REF!,"")</f>
        <v/>
      </c>
      <c r="K18" s="59"/>
      <c r="L18" s="419" t="str">
        <f t="shared" si="0"/>
        <v/>
      </c>
      <c r="M18" s="373"/>
      <c r="N18" s="375" t="e">
        <f>#REF!</f>
        <v>#REF!</v>
      </c>
      <c r="O18" s="373"/>
      <c r="P18" s="373"/>
      <c r="Q18" s="373"/>
      <c r="R18" s="373"/>
    </row>
    <row r="19" spans="1:18" ht="17.25" customHeight="1">
      <c r="A19" s="156"/>
      <c r="B19" s="425"/>
      <c r="C19" s="510"/>
      <c r="D19" s="510"/>
      <c r="E19" s="426"/>
      <c r="F19" s="511"/>
      <c r="G19" s="511"/>
      <c r="H19" s="424"/>
      <c r="I19" s="415" t="str">
        <f t="shared" si="1"/>
        <v/>
      </c>
      <c r="J19" s="416" t="str">
        <f>IFERROR(#REF!,"")</f>
        <v/>
      </c>
      <c r="K19" s="59"/>
      <c r="L19" s="420" t="str">
        <f t="shared" si="0"/>
        <v/>
      </c>
      <c r="M19" s="373"/>
      <c r="N19" s="375" t="e">
        <f>#REF!</f>
        <v>#REF!</v>
      </c>
      <c r="O19" s="373"/>
      <c r="P19" s="373"/>
      <c r="Q19" s="373"/>
      <c r="R19" s="373"/>
    </row>
    <row r="20" spans="1:18" ht="17.25" customHeight="1">
      <c r="A20" s="156"/>
      <c r="B20" s="422"/>
      <c r="C20" s="504"/>
      <c r="D20" s="504"/>
      <c r="E20" s="423"/>
      <c r="F20" s="507"/>
      <c r="G20" s="507"/>
      <c r="H20" s="424"/>
      <c r="I20" s="413" t="str">
        <f t="shared" si="1"/>
        <v/>
      </c>
      <c r="J20" s="414" t="str">
        <f>IFERROR(#REF!,"")</f>
        <v/>
      </c>
      <c r="K20" s="59"/>
      <c r="L20" s="419" t="str">
        <f t="shared" si="0"/>
        <v/>
      </c>
      <c r="M20" s="373"/>
      <c r="N20" s="375" t="e">
        <f>#REF!</f>
        <v>#REF!</v>
      </c>
      <c r="O20" s="373"/>
      <c r="P20" s="373"/>
      <c r="Q20" s="373"/>
      <c r="R20" s="373"/>
    </row>
    <row r="21" spans="1:18" ht="17.25" customHeight="1">
      <c r="A21" s="156"/>
      <c r="B21" s="425"/>
      <c r="C21" s="510"/>
      <c r="D21" s="510"/>
      <c r="E21" s="426"/>
      <c r="F21" s="511"/>
      <c r="G21" s="511"/>
      <c r="H21" s="427"/>
      <c r="I21" s="415" t="str">
        <f t="shared" si="1"/>
        <v/>
      </c>
      <c r="J21" s="416" t="str">
        <f>IFERROR(#REF!,"")</f>
        <v/>
      </c>
      <c r="K21" s="59"/>
      <c r="L21" s="420" t="str">
        <f t="shared" si="0"/>
        <v/>
      </c>
      <c r="M21" s="373"/>
      <c r="N21" s="375" t="e">
        <f>#REF!</f>
        <v>#REF!</v>
      </c>
      <c r="O21" s="373"/>
      <c r="P21" s="373"/>
      <c r="Q21" s="373"/>
      <c r="R21" s="373"/>
    </row>
    <row r="22" spans="1:18" ht="17.25" customHeight="1">
      <c r="A22" s="156"/>
      <c r="B22" s="422"/>
      <c r="C22" s="504"/>
      <c r="D22" s="504"/>
      <c r="E22" s="423"/>
      <c r="F22" s="507"/>
      <c r="G22" s="507"/>
      <c r="H22" s="424"/>
      <c r="I22" s="413" t="str">
        <f t="shared" si="1"/>
        <v/>
      </c>
      <c r="J22" s="414" t="str">
        <f>IFERROR(#REF!,"")</f>
        <v/>
      </c>
      <c r="K22" s="59"/>
      <c r="L22" s="419" t="str">
        <f t="shared" si="0"/>
        <v/>
      </c>
      <c r="M22" s="373"/>
      <c r="N22" s="375" t="e">
        <f>#REF!</f>
        <v>#REF!</v>
      </c>
      <c r="O22" s="373"/>
      <c r="P22" s="373"/>
      <c r="Q22" s="373"/>
      <c r="R22" s="373"/>
    </row>
    <row r="23" spans="1:18" ht="17.25" customHeight="1">
      <c r="A23" s="156"/>
      <c r="B23" s="425"/>
      <c r="C23" s="510"/>
      <c r="D23" s="510"/>
      <c r="E23" s="426"/>
      <c r="F23" s="511"/>
      <c r="G23" s="511"/>
      <c r="H23" s="427"/>
      <c r="I23" s="415" t="str">
        <f t="shared" si="1"/>
        <v/>
      </c>
      <c r="J23" s="416" t="str">
        <f>IFERROR(#REF!,"")</f>
        <v/>
      </c>
      <c r="K23" s="59"/>
      <c r="L23" s="420" t="str">
        <f t="shared" si="0"/>
        <v/>
      </c>
      <c r="M23" s="373"/>
      <c r="N23" s="375" t="e">
        <f>#REF!</f>
        <v>#REF!</v>
      </c>
      <c r="O23" s="373"/>
      <c r="P23" s="373"/>
      <c r="Q23" s="373"/>
      <c r="R23" s="373"/>
    </row>
    <row r="24" spans="1:18" ht="17.25" customHeight="1">
      <c r="A24" s="156"/>
      <c r="B24" s="422"/>
      <c r="C24" s="504"/>
      <c r="D24" s="504"/>
      <c r="E24" s="423"/>
      <c r="F24" s="507"/>
      <c r="G24" s="507"/>
      <c r="H24" s="424"/>
      <c r="I24" s="413" t="str">
        <f t="shared" si="1"/>
        <v/>
      </c>
      <c r="J24" s="414" t="str">
        <f>IFERROR(#REF!,"")</f>
        <v/>
      </c>
      <c r="K24" s="59"/>
      <c r="L24" s="419" t="str">
        <f t="shared" si="0"/>
        <v/>
      </c>
      <c r="M24" s="373"/>
      <c r="N24" s="375" t="e">
        <f>#REF!</f>
        <v>#REF!</v>
      </c>
      <c r="O24" s="373"/>
      <c r="P24" s="373"/>
      <c r="Q24" s="373"/>
      <c r="R24" s="373"/>
    </row>
    <row r="25" spans="1:18" ht="17.25" customHeight="1">
      <c r="A25" s="156"/>
      <c r="B25" s="425"/>
      <c r="C25" s="510"/>
      <c r="D25" s="510"/>
      <c r="E25" s="426"/>
      <c r="F25" s="511"/>
      <c r="G25" s="511"/>
      <c r="H25" s="428"/>
      <c r="I25" s="415" t="str">
        <f t="shared" si="1"/>
        <v/>
      </c>
      <c r="J25" s="416" t="str">
        <f>IFERROR(#REF!,"")</f>
        <v/>
      </c>
      <c r="K25" s="59"/>
      <c r="L25" s="420" t="str">
        <f t="shared" si="0"/>
        <v/>
      </c>
      <c r="M25" s="373"/>
      <c r="N25" s="375" t="e">
        <f>#REF!</f>
        <v>#REF!</v>
      </c>
      <c r="O25" s="373"/>
      <c r="P25" s="373"/>
      <c r="Q25" s="373"/>
      <c r="R25" s="373"/>
    </row>
    <row r="26" spans="1:18" ht="17.25" customHeight="1">
      <c r="A26" s="156"/>
      <c r="B26" s="422"/>
      <c r="C26" s="504"/>
      <c r="D26" s="504"/>
      <c r="E26" s="423"/>
      <c r="F26" s="507"/>
      <c r="G26" s="507"/>
      <c r="H26" s="424"/>
      <c r="I26" s="413" t="str">
        <f t="shared" si="1"/>
        <v/>
      </c>
      <c r="J26" s="414" t="str">
        <f>IFERROR(#REF!,"")</f>
        <v/>
      </c>
      <c r="K26" s="59"/>
      <c r="L26" s="419" t="str">
        <f t="shared" si="0"/>
        <v/>
      </c>
      <c r="M26" s="373"/>
      <c r="N26" s="375" t="e">
        <f>#REF!</f>
        <v>#REF!</v>
      </c>
      <c r="O26" s="373"/>
      <c r="P26" s="373"/>
      <c r="Q26" s="373"/>
      <c r="R26" s="373"/>
    </row>
    <row r="27" spans="1:18" ht="17.25" customHeight="1">
      <c r="A27" s="156"/>
      <c r="B27" s="425"/>
      <c r="C27" s="510"/>
      <c r="D27" s="510"/>
      <c r="E27" s="426"/>
      <c r="F27" s="511"/>
      <c r="G27" s="511"/>
      <c r="H27" s="427"/>
      <c r="I27" s="415" t="str">
        <f t="shared" si="1"/>
        <v/>
      </c>
      <c r="J27" s="416" t="str">
        <f>IFERROR(#REF!,"")</f>
        <v/>
      </c>
      <c r="K27" s="59"/>
      <c r="L27" s="420" t="str">
        <f t="shared" si="0"/>
        <v/>
      </c>
      <c r="M27" s="373"/>
      <c r="N27" s="375" t="e">
        <f>#REF!</f>
        <v>#REF!</v>
      </c>
      <c r="O27" s="373"/>
      <c r="P27" s="373"/>
      <c r="Q27" s="373"/>
      <c r="R27" s="373"/>
    </row>
    <row r="28" spans="1:18" ht="17.25" customHeight="1">
      <c r="A28" s="156"/>
      <c r="B28" s="422"/>
      <c r="C28" s="504"/>
      <c r="D28" s="504"/>
      <c r="E28" s="423"/>
      <c r="F28" s="507"/>
      <c r="G28" s="507"/>
      <c r="H28" s="424"/>
      <c r="I28" s="413" t="str">
        <f t="shared" si="1"/>
        <v/>
      </c>
      <c r="J28" s="414" t="str">
        <f>IFERROR(#REF!,"")</f>
        <v/>
      </c>
      <c r="K28" s="59"/>
      <c r="L28" s="419" t="str">
        <f t="shared" si="0"/>
        <v/>
      </c>
      <c r="M28" s="373"/>
      <c r="N28" s="375" t="e">
        <f>#REF!</f>
        <v>#REF!</v>
      </c>
      <c r="O28" s="373"/>
      <c r="P28" s="373"/>
      <c r="Q28" s="373"/>
      <c r="R28" s="373"/>
    </row>
    <row r="29" spans="1:18" ht="17.25" customHeight="1">
      <c r="A29" s="156"/>
      <c r="B29" s="425"/>
      <c r="C29" s="510"/>
      <c r="D29" s="510"/>
      <c r="E29" s="426"/>
      <c r="F29" s="511"/>
      <c r="G29" s="511"/>
      <c r="H29" s="427"/>
      <c r="I29" s="415" t="str">
        <f t="shared" si="1"/>
        <v/>
      </c>
      <c r="J29" s="416" t="str">
        <f>IFERROR(#REF!,"")</f>
        <v/>
      </c>
      <c r="K29" s="59"/>
      <c r="L29" s="420" t="str">
        <f t="shared" si="0"/>
        <v/>
      </c>
      <c r="M29" s="373"/>
      <c r="N29" s="375" t="e">
        <f>#REF!</f>
        <v>#REF!</v>
      </c>
      <c r="O29" s="373"/>
      <c r="P29" s="373"/>
      <c r="Q29" s="373"/>
      <c r="R29" s="373"/>
    </row>
    <row r="30" spans="1:18" ht="17.25" customHeight="1">
      <c r="A30" s="156"/>
      <c r="B30" s="422"/>
      <c r="C30" s="504"/>
      <c r="D30" s="504"/>
      <c r="E30" s="423"/>
      <c r="F30" s="507"/>
      <c r="G30" s="507"/>
      <c r="H30" s="424"/>
      <c r="I30" s="413" t="str">
        <f t="shared" si="1"/>
        <v/>
      </c>
      <c r="J30" s="414" t="str">
        <f>IFERROR(#REF!,"")</f>
        <v/>
      </c>
      <c r="K30" s="59"/>
      <c r="L30" s="419" t="str">
        <f t="shared" si="0"/>
        <v/>
      </c>
      <c r="M30" s="373"/>
      <c r="N30" s="375" t="e">
        <f>#REF!</f>
        <v>#REF!</v>
      </c>
      <c r="O30" s="373"/>
      <c r="P30" s="373"/>
      <c r="Q30" s="373"/>
      <c r="R30" s="373"/>
    </row>
    <row r="31" spans="1:18" ht="17.25" customHeight="1">
      <c r="A31" s="156"/>
      <c r="B31" s="425"/>
      <c r="C31" s="510"/>
      <c r="D31" s="510"/>
      <c r="E31" s="426"/>
      <c r="F31" s="511"/>
      <c r="G31" s="511"/>
      <c r="H31" s="427"/>
      <c r="I31" s="415" t="str">
        <f t="shared" si="1"/>
        <v/>
      </c>
      <c r="J31" s="416" t="str">
        <f>IFERROR(#REF!,"")</f>
        <v/>
      </c>
      <c r="K31" s="59"/>
      <c r="L31" s="420" t="str">
        <f t="shared" si="0"/>
        <v/>
      </c>
      <c r="M31" s="373"/>
      <c r="N31" s="375" t="e">
        <f>#REF!</f>
        <v>#REF!</v>
      </c>
      <c r="O31" s="373"/>
      <c r="P31" s="373"/>
      <c r="Q31" s="373"/>
      <c r="R31" s="373"/>
    </row>
    <row r="32" spans="1:18" ht="17.25" customHeight="1">
      <c r="A32" s="156"/>
      <c r="B32" s="422"/>
      <c r="C32" s="504"/>
      <c r="D32" s="504"/>
      <c r="E32" s="423"/>
      <c r="F32" s="507"/>
      <c r="G32" s="507"/>
      <c r="H32" s="424"/>
      <c r="I32" s="413" t="str">
        <f t="shared" si="1"/>
        <v/>
      </c>
      <c r="J32" s="414" t="str">
        <f>IFERROR(#REF!,"")</f>
        <v/>
      </c>
      <c r="K32" s="59"/>
      <c r="L32" s="419" t="str">
        <f t="shared" si="0"/>
        <v/>
      </c>
      <c r="M32" s="373"/>
      <c r="N32" s="375" t="e">
        <f>#REF!</f>
        <v>#REF!</v>
      </c>
      <c r="O32" s="373"/>
      <c r="P32" s="373"/>
      <c r="Q32" s="373"/>
      <c r="R32" s="373"/>
    </row>
    <row r="33" spans="1:18" ht="17.25" customHeight="1">
      <c r="A33" s="156"/>
      <c r="B33" s="425"/>
      <c r="C33" s="510"/>
      <c r="D33" s="510"/>
      <c r="E33" s="426"/>
      <c r="F33" s="511"/>
      <c r="G33" s="511"/>
      <c r="H33" s="427"/>
      <c r="I33" s="415" t="str">
        <f t="shared" si="1"/>
        <v/>
      </c>
      <c r="J33" s="416" t="str">
        <f>IFERROR(#REF!,"")</f>
        <v/>
      </c>
      <c r="K33" s="360"/>
      <c r="L33" s="420" t="str">
        <f t="shared" si="0"/>
        <v/>
      </c>
      <c r="M33" s="373"/>
      <c r="N33" s="375" t="e">
        <f>#REF!</f>
        <v>#REF!</v>
      </c>
      <c r="O33" s="373"/>
      <c r="P33" s="373"/>
      <c r="Q33" s="373"/>
      <c r="R33" s="373"/>
    </row>
    <row r="34" spans="1:18" ht="17.25" customHeight="1">
      <c r="A34" s="156"/>
      <c r="B34" s="429"/>
      <c r="C34" s="539"/>
      <c r="D34" s="539"/>
      <c r="E34" s="430"/>
      <c r="F34" s="532"/>
      <c r="G34" s="532"/>
      <c r="H34" s="431"/>
      <c r="I34" s="417" t="str">
        <f t="shared" si="1"/>
        <v/>
      </c>
      <c r="J34" s="418" t="str">
        <f>IFERROR(#REF!,"")</f>
        <v/>
      </c>
      <c r="K34" s="360"/>
      <c r="L34" s="421" t="str">
        <f t="shared" si="0"/>
        <v/>
      </c>
      <c r="M34" s="373"/>
      <c r="N34" s="375" t="e">
        <f>#REF!</f>
        <v>#REF!</v>
      </c>
      <c r="O34" s="373"/>
      <c r="P34" s="373"/>
      <c r="Q34" s="373"/>
      <c r="R34" s="373"/>
    </row>
    <row r="35" spans="1:18">
      <c r="B35" s="5"/>
      <c r="C35" s="347">
        <f>COUNTA(C15:D34)</f>
        <v>3</v>
      </c>
      <c r="D35" s="319"/>
      <c r="E35" s="178"/>
      <c r="F35" s="178"/>
      <c r="G35" s="178"/>
      <c r="H35" s="178"/>
      <c r="I35" s="268">
        <f>SUMPRODUCT(F15:F34,H15:H34)</f>
        <v>40</v>
      </c>
      <c r="J35" s="348"/>
      <c r="M35" s="373"/>
      <c r="N35" s="373"/>
      <c r="O35" s="373"/>
      <c r="P35" s="373"/>
      <c r="Q35" s="373"/>
      <c r="R35" s="373"/>
    </row>
    <row r="36" spans="1:18">
      <c r="M36" s="373"/>
      <c r="N36" s="373"/>
      <c r="O36" s="373"/>
      <c r="P36" s="373"/>
      <c r="Q36" s="373"/>
      <c r="R36" s="373"/>
    </row>
    <row r="37" spans="1:18"/>
    <row r="38" spans="1:18"/>
    <row r="39" spans="1:18"/>
    <row r="40" spans="1:18"/>
    <row r="41" spans="1:18"/>
    <row r="42" spans="1:18"/>
    <row r="43" spans="1:18"/>
    <row r="44" spans="1:18"/>
    <row r="45" spans="1:18"/>
    <row r="46" spans="1:18"/>
    <row r="47" spans="1:18"/>
    <row r="48" spans="1:18"/>
    <row r="49"/>
  </sheetData>
  <sheetProtection algorithmName="SHA-512" hashValue="wgo14Tx789/rr70VGn6kVQQUB2rjFLxsJmabwwlQqVtuCruEYMPtRinvrdrExKoJOontks2Fd/0lgzzlG46VJw==" saltValue="GBV3c5qsJZDmE1yCGpwZVA==" spinCount="100000" sheet="1" objects="1" scenarios="1"/>
  <mergeCells count="52">
    <mergeCell ref="F34:G34"/>
    <mergeCell ref="B7:C7"/>
    <mergeCell ref="B9:C9"/>
    <mergeCell ref="B11:C11"/>
    <mergeCell ref="F28:G28"/>
    <mergeCell ref="F29:G29"/>
    <mergeCell ref="F30:G30"/>
    <mergeCell ref="F31:G31"/>
    <mergeCell ref="F32:G32"/>
    <mergeCell ref="F33:G33"/>
    <mergeCell ref="F22:G22"/>
    <mergeCell ref="F23:G23"/>
    <mergeCell ref="F24:G24"/>
    <mergeCell ref="C33:D33"/>
    <mergeCell ref="C34:D34"/>
    <mergeCell ref="C29:D29"/>
    <mergeCell ref="C30:D30"/>
    <mergeCell ref="C32:D32"/>
    <mergeCell ref="C31:D31"/>
    <mergeCell ref="F21:G21"/>
    <mergeCell ref="C27:D27"/>
    <mergeCell ref="C28:D28"/>
    <mergeCell ref="C25:D25"/>
    <mergeCell ref="F25:G25"/>
    <mergeCell ref="C24:D24"/>
    <mergeCell ref="F27:G27"/>
    <mergeCell ref="F26:G26"/>
    <mergeCell ref="C26:D26"/>
    <mergeCell ref="C21:D21"/>
    <mergeCell ref="C22:D22"/>
    <mergeCell ref="C23:D23"/>
    <mergeCell ref="F14:G14"/>
    <mergeCell ref="F15:G15"/>
    <mergeCell ref="L7:L9"/>
    <mergeCell ref="I7:J7"/>
    <mergeCell ref="I9:J9"/>
    <mergeCell ref="I11:J11"/>
    <mergeCell ref="D7:F7"/>
    <mergeCell ref="D9:F9"/>
    <mergeCell ref="B14:D14"/>
    <mergeCell ref="D11:F11"/>
    <mergeCell ref="C15:D15"/>
    <mergeCell ref="C20:D20"/>
    <mergeCell ref="F16:G16"/>
    <mergeCell ref="F17:G17"/>
    <mergeCell ref="F18:G18"/>
    <mergeCell ref="F20:G20"/>
    <mergeCell ref="C16:D16"/>
    <mergeCell ref="C17:D17"/>
    <mergeCell ref="C18:D18"/>
    <mergeCell ref="C19:D19"/>
    <mergeCell ref="F19:G19"/>
  </mergeCells>
  <conditionalFormatting sqref="L15:L34">
    <cfRule type="cellIs" dxfId="86" priority="4" operator="equal">
      <formula>0</formula>
    </cfRule>
  </conditionalFormatting>
  <conditionalFormatting sqref="L15:L34 B15:J34">
    <cfRule type="expression" dxfId="85" priority="2">
      <formula>$N15&lt;&gt;0</formula>
    </cfRule>
  </conditionalFormatting>
  <dataValidations count="1">
    <dataValidation type="textLength" allowBlank="1" showInputMessage="1" showErrorMessage="1" sqref="E15:E34" xr:uid="{D7ED62D2-5541-4506-9B42-7DA4FE7D6255}">
      <formula1>0</formula1>
      <formula2>6</formula2>
    </dataValidation>
  </dataValidations>
  <pageMargins left="0.511811024" right="0.511811024" top="0.78740157499999996" bottom="0.78740157499999996" header="0.31496062000000002" footer="0.31496062000000002"/>
  <pageSetup orientation="portrait" r:id="rId1"/>
  <ignoredErrors>
    <ignoredError sqref="I11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8BDAD-C151-49A0-8E33-50B46D6C0D5D}">
  <sheetPr codeName="Planilha14">
    <pageSetUpPr fitToPage="1"/>
  </sheetPr>
  <dimension ref="B1:AI33"/>
  <sheetViews>
    <sheetView showGridLines="0" showRowColHeaders="0" zoomScaleNormal="100" workbookViewId="0">
      <selection activeCell="R14" sqref="R14"/>
    </sheetView>
  </sheetViews>
  <sheetFormatPr defaultRowHeight="15"/>
  <cols>
    <col min="1" max="1" width="1.42578125" style="1" customWidth="1"/>
    <col min="2" max="2" width="3" style="1" customWidth="1"/>
    <col min="3" max="3" width="43.7109375" style="171" customWidth="1"/>
    <col min="4" max="4" width="6.5703125" style="1" customWidth="1"/>
    <col min="5" max="5" width="8.42578125" style="1" customWidth="1"/>
    <col min="6" max="6" width="4.28515625" style="178" customWidth="1"/>
    <col min="7" max="7" width="2" style="55" customWidth="1"/>
    <col min="8" max="8" width="3" style="1" customWidth="1"/>
    <col min="9" max="9" width="43.7109375" style="171" customWidth="1"/>
    <col min="10" max="10" width="6.5703125" style="1" customWidth="1"/>
    <col min="11" max="11" width="8.42578125" style="1" customWidth="1"/>
    <col min="12" max="15" width="0.140625" style="178" customWidth="1"/>
    <col min="16" max="16" width="6.5703125" style="55" customWidth="1"/>
    <col min="17" max="16384" width="9.140625" style="1"/>
  </cols>
  <sheetData>
    <row r="1" spans="2:35" s="61" customFormat="1">
      <c r="C1" s="169"/>
      <c r="F1" s="359"/>
      <c r="G1" s="357"/>
      <c r="I1" s="169"/>
      <c r="L1" s="359"/>
      <c r="M1" s="359"/>
      <c r="N1" s="359"/>
      <c r="O1" s="359"/>
      <c r="P1" s="357"/>
    </row>
    <row r="2" spans="2:35">
      <c r="F2" s="379"/>
      <c r="G2" s="380"/>
      <c r="L2" s="379"/>
      <c r="M2" s="379"/>
      <c r="N2" s="379"/>
      <c r="O2" s="379"/>
      <c r="P2" s="380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</row>
    <row r="3" spans="2:35" ht="15.75">
      <c r="C3" s="170"/>
      <c r="F3" s="379"/>
      <c r="G3" s="380"/>
      <c r="I3" s="170"/>
      <c r="L3" s="379"/>
      <c r="M3" s="379"/>
      <c r="N3" s="379"/>
      <c r="O3" s="379"/>
      <c r="P3" s="380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</row>
    <row r="4" spans="2:35" ht="6" customHeight="1">
      <c r="F4" s="379"/>
      <c r="G4" s="380"/>
      <c r="L4" s="379"/>
      <c r="M4" s="379"/>
      <c r="N4" s="379"/>
      <c r="O4" s="379"/>
      <c r="P4" s="380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2:35" ht="16.5" customHeight="1" thickBot="1">
      <c r="B5" s="542" t="s">
        <v>216</v>
      </c>
      <c r="C5" s="542"/>
      <c r="D5" s="542"/>
      <c r="E5" s="542"/>
      <c r="F5" s="379"/>
      <c r="G5" s="380"/>
      <c r="H5" s="542" t="s">
        <v>215</v>
      </c>
      <c r="I5" s="542"/>
      <c r="J5" s="542"/>
      <c r="K5" s="542"/>
      <c r="L5" s="379"/>
      <c r="M5" s="381">
        <f>COUNTA(E7:E21)</f>
        <v>2</v>
      </c>
      <c r="N5" s="381">
        <f>COUNTIF(E7:E21,"Sim")</f>
        <v>2</v>
      </c>
      <c r="O5" s="381" t="str">
        <f>N5&amp;"/"&amp;M5</f>
        <v>2/2</v>
      </c>
      <c r="P5" s="380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</row>
    <row r="6" spans="2:35" ht="24" customHeight="1" thickBot="1">
      <c r="B6" s="540" t="s">
        <v>7</v>
      </c>
      <c r="C6" s="541"/>
      <c r="D6" s="176" t="s">
        <v>37</v>
      </c>
      <c r="E6" s="177" t="s">
        <v>38</v>
      </c>
      <c r="F6" s="379"/>
      <c r="G6" s="380"/>
      <c r="H6" s="540" t="s">
        <v>7</v>
      </c>
      <c r="I6" s="541"/>
      <c r="J6" s="176" t="s">
        <v>37</v>
      </c>
      <c r="K6" s="177" t="s">
        <v>38</v>
      </c>
      <c r="L6" s="379"/>
      <c r="M6" s="382">
        <f>SUM(D7:D21)</f>
        <v>0.14583333333333331</v>
      </c>
      <c r="N6" s="383">
        <f>M6</f>
        <v>0.14583333333333331</v>
      </c>
      <c r="O6" s="379"/>
      <c r="P6" s="380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</row>
    <row r="7" spans="2:35" ht="15.75" customHeight="1" thickBot="1">
      <c r="B7" s="172">
        <v>1</v>
      </c>
      <c r="C7" s="361" t="s">
        <v>39</v>
      </c>
      <c r="D7" s="363">
        <v>6.25E-2</v>
      </c>
      <c r="E7" s="168" t="s">
        <v>220</v>
      </c>
      <c r="F7" s="376">
        <f>D7</f>
        <v>6.25E-2</v>
      </c>
      <c r="G7" s="380"/>
      <c r="H7" s="172">
        <v>1</v>
      </c>
      <c r="I7" s="436"/>
      <c r="J7" s="437"/>
      <c r="K7" s="438"/>
      <c r="L7" s="376">
        <f>J7</f>
        <v>0</v>
      </c>
      <c r="M7" s="382">
        <f>SUMIF(E7:E21,"Sim",D7:D21)</f>
        <v>0.14583333333333331</v>
      </c>
      <c r="N7" s="383">
        <f>M7</f>
        <v>0.14583333333333331</v>
      </c>
      <c r="O7" s="384">
        <f>N7/N6</f>
        <v>1</v>
      </c>
      <c r="P7" s="380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</row>
    <row r="8" spans="2:35" ht="15.75" customHeight="1" thickBot="1">
      <c r="B8" s="173">
        <v>2</v>
      </c>
      <c r="C8" s="362" t="s">
        <v>218</v>
      </c>
      <c r="D8" s="364">
        <v>8.3333333333333329E-2</v>
      </c>
      <c r="E8" s="167" t="s">
        <v>220</v>
      </c>
      <c r="F8" s="376">
        <f t="shared" ref="F8:F21" si="0">D8</f>
        <v>8.3333333333333329E-2</v>
      </c>
      <c r="G8" s="380"/>
      <c r="H8" s="173">
        <v>2</v>
      </c>
      <c r="I8" s="439"/>
      <c r="J8" s="440"/>
      <c r="K8" s="441"/>
      <c r="L8" s="376">
        <f t="shared" ref="L8:L21" si="1">J8</f>
        <v>0</v>
      </c>
      <c r="M8" s="382">
        <f>M6-M7</f>
        <v>0</v>
      </c>
      <c r="N8" s="383">
        <f>M8</f>
        <v>0</v>
      </c>
      <c r="O8" s="379"/>
      <c r="P8" s="380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</row>
    <row r="9" spans="2:35" ht="15.75" customHeight="1" thickBot="1">
      <c r="B9" s="174">
        <v>3</v>
      </c>
      <c r="C9" s="362"/>
      <c r="D9" s="364"/>
      <c r="E9" s="168"/>
      <c r="F9" s="376">
        <f t="shared" si="0"/>
        <v>0</v>
      </c>
      <c r="G9" s="380"/>
      <c r="H9" s="174">
        <v>3</v>
      </c>
      <c r="I9" s="439"/>
      <c r="J9" s="440"/>
      <c r="K9" s="438"/>
      <c r="L9" s="376">
        <f t="shared" si="1"/>
        <v>0</v>
      </c>
      <c r="M9" s="383"/>
      <c r="N9" s="379"/>
      <c r="O9" s="379"/>
      <c r="P9" s="380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</row>
    <row r="10" spans="2:35" ht="15.75" customHeight="1" thickBot="1">
      <c r="B10" s="175">
        <v>4</v>
      </c>
      <c r="C10" s="362"/>
      <c r="D10" s="364"/>
      <c r="E10" s="167"/>
      <c r="F10" s="376">
        <f t="shared" si="0"/>
        <v>0</v>
      </c>
      <c r="G10" s="380"/>
      <c r="H10" s="175">
        <v>4</v>
      </c>
      <c r="I10" s="439"/>
      <c r="J10" s="440"/>
      <c r="K10" s="441"/>
      <c r="L10" s="376">
        <f t="shared" si="1"/>
        <v>0</v>
      </c>
      <c r="M10" s="379"/>
      <c r="N10" s="379"/>
      <c r="O10" s="379"/>
      <c r="P10" s="380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</row>
    <row r="11" spans="2:35" ht="15.75" customHeight="1" thickBot="1">
      <c r="B11" s="173">
        <v>5</v>
      </c>
      <c r="C11" s="439"/>
      <c r="D11" s="445"/>
      <c r="E11" s="442"/>
      <c r="F11" s="376">
        <f t="shared" si="0"/>
        <v>0</v>
      </c>
      <c r="G11" s="380"/>
      <c r="H11" s="173">
        <v>5</v>
      </c>
      <c r="I11" s="439"/>
      <c r="J11" s="440"/>
      <c r="K11" s="442"/>
      <c r="L11" s="376">
        <f t="shared" si="1"/>
        <v>0</v>
      </c>
      <c r="M11" s="381">
        <f>COUNTA(K7:K21)</f>
        <v>0</v>
      </c>
      <c r="N11" s="381">
        <f>COUNTIF(K7:K21,"Sim")</f>
        <v>0</v>
      </c>
      <c r="O11" s="381" t="str">
        <f>N11&amp;"/"&amp;M11</f>
        <v>0/0</v>
      </c>
      <c r="P11" s="380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</row>
    <row r="12" spans="2:35" ht="15.75" customHeight="1" thickBot="1">
      <c r="B12" s="174">
        <v>6</v>
      </c>
      <c r="C12" s="439"/>
      <c r="D12" s="445"/>
      <c r="E12" s="443"/>
      <c r="F12" s="376">
        <f t="shared" si="0"/>
        <v>0</v>
      </c>
      <c r="G12" s="380"/>
      <c r="H12" s="174">
        <v>6</v>
      </c>
      <c r="I12" s="439"/>
      <c r="J12" s="440"/>
      <c r="K12" s="443"/>
      <c r="L12" s="376">
        <f t="shared" si="1"/>
        <v>0</v>
      </c>
      <c r="M12" s="382">
        <f>SUM(J7:J21)</f>
        <v>0</v>
      </c>
      <c r="N12" s="383">
        <f>M12</f>
        <v>0</v>
      </c>
      <c r="O12" s="379"/>
      <c r="P12" s="380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</row>
    <row r="13" spans="2:35" ht="15.75" customHeight="1" thickBot="1">
      <c r="B13" s="175">
        <v>7</v>
      </c>
      <c r="C13" s="439"/>
      <c r="D13" s="445"/>
      <c r="E13" s="442"/>
      <c r="F13" s="376">
        <f t="shared" si="0"/>
        <v>0</v>
      </c>
      <c r="G13" s="380"/>
      <c r="H13" s="175">
        <v>7</v>
      </c>
      <c r="I13" s="439"/>
      <c r="J13" s="440"/>
      <c r="K13" s="442"/>
      <c r="L13" s="376">
        <f t="shared" si="1"/>
        <v>0</v>
      </c>
      <c r="M13" s="382">
        <f>SUMIF(K7:K21,"Sim",J7:J21)</f>
        <v>0</v>
      </c>
      <c r="N13" s="383">
        <f>M13</f>
        <v>0</v>
      </c>
      <c r="O13" s="384" t="e">
        <f>N13/N12</f>
        <v>#DIV/0!</v>
      </c>
      <c r="P13" s="380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</row>
    <row r="14" spans="2:35" ht="15.75" customHeight="1" thickBot="1">
      <c r="B14" s="173">
        <v>8</v>
      </c>
      <c r="C14" s="439"/>
      <c r="D14" s="445"/>
      <c r="E14" s="443"/>
      <c r="F14" s="376">
        <f t="shared" si="0"/>
        <v>0</v>
      </c>
      <c r="G14" s="380"/>
      <c r="H14" s="173">
        <v>8</v>
      </c>
      <c r="I14" s="439"/>
      <c r="J14" s="440"/>
      <c r="K14" s="443"/>
      <c r="L14" s="376">
        <f t="shared" si="1"/>
        <v>0</v>
      </c>
      <c r="M14" s="382">
        <f>M12-M13</f>
        <v>0</v>
      </c>
      <c r="N14" s="383">
        <f>M14</f>
        <v>0</v>
      </c>
      <c r="O14" s="379"/>
      <c r="P14" s="380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2:35" ht="15.75" customHeight="1" thickBot="1">
      <c r="B15" s="174">
        <v>9</v>
      </c>
      <c r="C15" s="439"/>
      <c r="D15" s="445"/>
      <c r="E15" s="442"/>
      <c r="F15" s="376">
        <f t="shared" si="0"/>
        <v>0</v>
      </c>
      <c r="G15" s="380"/>
      <c r="H15" s="174">
        <v>9</v>
      </c>
      <c r="I15" s="439"/>
      <c r="J15" s="440"/>
      <c r="K15" s="442"/>
      <c r="L15" s="376">
        <f t="shared" si="1"/>
        <v>0</v>
      </c>
      <c r="M15" s="379"/>
      <c r="N15" s="379"/>
      <c r="O15" s="379"/>
      <c r="P15" s="380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</row>
    <row r="16" spans="2:35" ht="15.75" customHeight="1" thickBot="1">
      <c r="B16" s="175">
        <v>10</v>
      </c>
      <c r="C16" s="439"/>
      <c r="D16" s="445"/>
      <c r="E16" s="443"/>
      <c r="F16" s="376">
        <f t="shared" si="0"/>
        <v>0</v>
      </c>
      <c r="G16" s="380"/>
      <c r="H16" s="175">
        <v>10</v>
      </c>
      <c r="I16" s="439"/>
      <c r="J16" s="440"/>
      <c r="K16" s="443"/>
      <c r="L16" s="376">
        <f t="shared" si="1"/>
        <v>0</v>
      </c>
      <c r="M16" s="379"/>
      <c r="N16" s="379"/>
      <c r="O16" s="379"/>
      <c r="P16" s="380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3"/>
      <c r="AI16" s="373"/>
    </row>
    <row r="17" spans="2:35" ht="15.75" customHeight="1" thickBot="1">
      <c r="B17" s="173">
        <v>11</v>
      </c>
      <c r="C17" s="439"/>
      <c r="D17" s="445"/>
      <c r="E17" s="442"/>
      <c r="F17" s="376">
        <f t="shared" si="0"/>
        <v>0</v>
      </c>
      <c r="G17" s="380"/>
      <c r="H17" s="173">
        <v>11</v>
      </c>
      <c r="I17" s="439"/>
      <c r="J17" s="440"/>
      <c r="K17" s="438"/>
      <c r="L17" s="376">
        <f t="shared" si="1"/>
        <v>0</v>
      </c>
      <c r="M17" s="379"/>
      <c r="N17" s="379"/>
      <c r="O17" s="379"/>
      <c r="P17" s="380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</row>
    <row r="18" spans="2:35" ht="15.75" customHeight="1" thickBot="1">
      <c r="B18" s="174">
        <v>12</v>
      </c>
      <c r="C18" s="439"/>
      <c r="D18" s="445"/>
      <c r="E18" s="443"/>
      <c r="F18" s="376">
        <f t="shared" si="0"/>
        <v>0</v>
      </c>
      <c r="G18" s="380"/>
      <c r="H18" s="174">
        <v>12</v>
      </c>
      <c r="I18" s="439"/>
      <c r="J18" s="440"/>
      <c r="K18" s="441"/>
      <c r="L18" s="376">
        <f t="shared" si="1"/>
        <v>0</v>
      </c>
      <c r="M18" s="379"/>
      <c r="N18" s="379"/>
      <c r="O18" s="379"/>
      <c r="P18" s="380"/>
      <c r="Q18" s="373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  <c r="AE18" s="373"/>
      <c r="AF18" s="373"/>
      <c r="AG18" s="373"/>
      <c r="AH18" s="373"/>
      <c r="AI18" s="373"/>
    </row>
    <row r="19" spans="2:35" ht="15.75" customHeight="1" thickBot="1">
      <c r="B19" s="175">
        <v>13</v>
      </c>
      <c r="C19" s="439"/>
      <c r="D19" s="445"/>
      <c r="E19" s="442"/>
      <c r="F19" s="376">
        <f t="shared" si="0"/>
        <v>0</v>
      </c>
      <c r="G19" s="380"/>
      <c r="H19" s="175">
        <v>13</v>
      </c>
      <c r="I19" s="439"/>
      <c r="J19" s="440"/>
      <c r="K19" s="438"/>
      <c r="L19" s="376">
        <f t="shared" si="1"/>
        <v>0</v>
      </c>
      <c r="M19" s="379"/>
      <c r="N19" s="379"/>
      <c r="O19" s="379"/>
      <c r="P19" s="380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</row>
    <row r="20" spans="2:35" ht="15.75" customHeight="1" thickBot="1">
      <c r="B20" s="173">
        <v>14</v>
      </c>
      <c r="C20" s="439"/>
      <c r="D20" s="445"/>
      <c r="E20" s="443"/>
      <c r="F20" s="376">
        <f t="shared" si="0"/>
        <v>0</v>
      </c>
      <c r="G20" s="380"/>
      <c r="H20" s="173">
        <v>14</v>
      </c>
      <c r="I20" s="439"/>
      <c r="J20" s="440"/>
      <c r="K20" s="441"/>
      <c r="L20" s="376">
        <f t="shared" si="1"/>
        <v>0</v>
      </c>
      <c r="M20" s="379"/>
      <c r="N20" s="379"/>
      <c r="O20" s="379"/>
      <c r="P20" s="380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</row>
    <row r="21" spans="2:35" ht="15.75" customHeight="1" thickBot="1">
      <c r="B21" s="174">
        <v>15</v>
      </c>
      <c r="C21" s="439"/>
      <c r="D21" s="445"/>
      <c r="E21" s="442"/>
      <c r="F21" s="376">
        <f t="shared" si="0"/>
        <v>0</v>
      </c>
      <c r="G21" s="380"/>
      <c r="H21" s="174">
        <v>15</v>
      </c>
      <c r="I21" s="444"/>
      <c r="J21" s="445"/>
      <c r="K21" s="438"/>
      <c r="L21" s="376">
        <f t="shared" si="1"/>
        <v>0</v>
      </c>
      <c r="M21" s="379"/>
      <c r="N21" s="379"/>
      <c r="O21" s="379"/>
      <c r="P21" s="380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</row>
    <row r="22" spans="2:35" ht="10.5" customHeight="1">
      <c r="B22" s="55"/>
      <c r="C22" s="358"/>
      <c r="D22" s="55"/>
      <c r="E22" s="55"/>
      <c r="F22" s="379"/>
      <c r="G22" s="380"/>
      <c r="H22" s="55"/>
      <c r="I22" s="358"/>
      <c r="J22" s="55"/>
      <c r="K22" s="138"/>
      <c r="L22" s="379"/>
      <c r="M22" s="379"/>
      <c r="N22" s="379"/>
      <c r="O22" s="379"/>
      <c r="P22" s="380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</row>
    <row r="23" spans="2:35">
      <c r="B23" s="55"/>
      <c r="C23" s="358"/>
      <c r="D23" s="55"/>
      <c r="E23" s="55"/>
      <c r="F23" s="379"/>
      <c r="G23" s="380"/>
      <c r="H23" s="55"/>
      <c r="I23" s="358"/>
      <c r="J23" s="55"/>
      <c r="L23" s="379"/>
      <c r="M23" s="379"/>
      <c r="N23" s="379"/>
      <c r="O23" s="379"/>
      <c r="P23" s="380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</row>
    <row r="24" spans="2:35">
      <c r="B24" s="55"/>
      <c r="C24" s="358"/>
      <c r="D24" s="55"/>
      <c r="E24" s="55"/>
      <c r="F24" s="379"/>
      <c r="G24" s="380"/>
      <c r="H24" s="55"/>
      <c r="I24" s="358"/>
      <c r="J24" s="55"/>
      <c r="L24" s="379"/>
      <c r="M24" s="379"/>
      <c r="N24" s="379"/>
      <c r="O24" s="379"/>
      <c r="P24" s="380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</row>
    <row r="25" spans="2:35">
      <c r="B25" s="55"/>
      <c r="C25" s="358"/>
      <c r="D25" s="55"/>
      <c r="E25" s="55"/>
      <c r="F25" s="379"/>
      <c r="G25" s="380"/>
      <c r="H25" s="55"/>
      <c r="I25" s="358"/>
      <c r="J25" s="55"/>
      <c r="L25" s="379"/>
      <c r="M25" s="379"/>
      <c r="N25" s="379"/>
      <c r="O25" s="379"/>
      <c r="P25" s="380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</row>
    <row r="26" spans="2:35">
      <c r="B26" s="55"/>
      <c r="C26" s="358"/>
      <c r="D26" s="55"/>
      <c r="E26" s="55"/>
      <c r="F26" s="379"/>
      <c r="G26" s="380"/>
      <c r="H26" s="55"/>
      <c r="I26" s="358"/>
      <c r="J26" s="55"/>
      <c r="L26" s="379"/>
      <c r="M26" s="379"/>
      <c r="N26" s="379"/>
      <c r="O26" s="379"/>
      <c r="P26" s="380"/>
    </row>
    <row r="27" spans="2:35">
      <c r="B27" s="55"/>
      <c r="C27" s="358"/>
      <c r="D27" s="55"/>
      <c r="E27" s="55"/>
      <c r="H27" s="55"/>
      <c r="I27" s="358"/>
      <c r="J27" s="55"/>
    </row>
    <row r="28" spans="2:35">
      <c r="B28" s="55"/>
      <c r="C28" s="358"/>
      <c r="D28" s="55"/>
      <c r="E28" s="55"/>
      <c r="H28" s="55"/>
      <c r="I28" s="358"/>
      <c r="J28" s="55"/>
    </row>
    <row r="29" spans="2:35">
      <c r="B29" s="55"/>
      <c r="C29" s="358"/>
      <c r="D29" s="55"/>
      <c r="E29" s="55"/>
      <c r="H29" s="55"/>
      <c r="I29" s="358"/>
      <c r="J29" s="55"/>
    </row>
    <row r="30" spans="2:35">
      <c r="B30" s="55"/>
      <c r="C30" s="358"/>
      <c r="D30" s="55"/>
      <c r="E30" s="55"/>
      <c r="H30" s="55"/>
      <c r="I30" s="358"/>
      <c r="J30" s="55"/>
    </row>
    <row r="31" spans="2:35">
      <c r="B31" s="55"/>
      <c r="C31" s="358"/>
      <c r="D31" s="55"/>
      <c r="E31" s="55"/>
      <c r="H31" s="55"/>
      <c r="I31" s="358"/>
      <c r="J31" s="55"/>
    </row>
    <row r="32" spans="2:35">
      <c r="B32" s="55"/>
      <c r="C32" s="358"/>
      <c r="D32" s="55"/>
      <c r="E32" s="55"/>
      <c r="H32" s="55"/>
      <c r="I32" s="358"/>
      <c r="J32" s="55"/>
    </row>
    <row r="33" spans="2:10">
      <c r="B33" s="55"/>
      <c r="C33" s="358"/>
      <c r="D33" s="55"/>
      <c r="E33" s="55"/>
      <c r="H33" s="55"/>
      <c r="I33" s="358"/>
      <c r="J33" s="55"/>
    </row>
  </sheetData>
  <sheetProtection algorithmName="SHA-512" hashValue="UkhWGkFtNDKSn9Dnp2z5sHZ3eLvY1x3nUdMMwOKz6aNzXjqxngWyCCMxtohdQPR7ygsErHFbLDMAsMF6mjWyCg==" saltValue="KqeuFZixOjS6Lf8ln+TblQ==" spinCount="100000" sheet="1" objects="1" scenarios="1"/>
  <mergeCells count="4">
    <mergeCell ref="B6:C6"/>
    <mergeCell ref="B5:E5"/>
    <mergeCell ref="H5:K5"/>
    <mergeCell ref="H6:I6"/>
  </mergeCells>
  <conditionalFormatting sqref="E7:E21">
    <cfRule type="cellIs" dxfId="84" priority="4" operator="equal">
      <formula>"Não"</formula>
    </cfRule>
  </conditionalFormatting>
  <conditionalFormatting sqref="K7:K21">
    <cfRule type="cellIs" dxfId="83" priority="3" operator="equal">
      <formula>"Não"</formula>
    </cfRule>
  </conditionalFormatting>
  <conditionalFormatting sqref="C7:C21">
    <cfRule type="expression" dxfId="82" priority="2">
      <formula>$E7="Não"</formula>
    </cfRule>
  </conditionalFormatting>
  <conditionalFormatting sqref="I7:I21">
    <cfRule type="expression" dxfId="81" priority="1">
      <formula>$K7="Não"</formula>
    </cfRule>
  </conditionalFormatting>
  <dataValidations count="4">
    <dataValidation type="list" allowBlank="1" showInputMessage="1" showErrorMessage="1" sqref="K7:K21 E7:E21" xr:uid="{09C86D3D-48D3-4030-A934-F68E9D1D28D2}">
      <formula1>"Sim,Não"</formula1>
    </dataValidation>
    <dataValidation type="list" allowBlank="1" showInputMessage="1" sqref="C7:C21 I7:I21" xr:uid="{92B6568F-D9FD-4D0E-8FA4-1CA3F5FED501}">
      <formula1>ListaMaterias</formula1>
    </dataValidation>
    <dataValidation allowBlank="1" showInputMessage="1" sqref="B7:B21 H7:H21" xr:uid="{035442BE-41A9-4F4D-85CD-86E3C8D9CC5E}"/>
    <dataValidation type="list" allowBlank="1" showInputMessage="1" sqref="D7:D21 J7:J21" xr:uid="{8133B30C-35CA-43E0-B9A5-24CB27948481}">
      <formula1>"00:30,00:45,1:00,1:15,1:30,1:45,2:00,2:15,2:30,2:45,3:00"</formula1>
    </dataValidation>
  </dataValidations>
  <pageMargins left="0.511811024" right="0.511811024" top="0.78740157499999996" bottom="0.78740157499999996" header="0.31496062000000002" footer="0.31496062000000002"/>
  <pageSetup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A4ED4-C430-4F3D-8E4B-38ECE72B95FE}">
  <sheetPr codeName="Planilha13">
    <pageSetUpPr fitToPage="1"/>
  </sheetPr>
  <dimension ref="A1:K78"/>
  <sheetViews>
    <sheetView showGridLines="0" showRowColHeaders="0" zoomScaleNormal="100" workbookViewId="0">
      <selection activeCell="B10" sqref="B10"/>
    </sheetView>
  </sheetViews>
  <sheetFormatPr defaultRowHeight="15"/>
  <cols>
    <col min="1" max="1" width="1.42578125" style="1" customWidth="1"/>
    <col min="2" max="2" width="8.28515625" style="1" customWidth="1"/>
    <col min="3" max="9" width="18.140625" style="1" customWidth="1"/>
    <col min="10" max="10" width="9.140625" style="1"/>
    <col min="11" max="11" width="28" style="1" customWidth="1"/>
    <col min="12" max="16384" width="9.140625" style="1"/>
  </cols>
  <sheetData>
    <row r="1" spans="1:11" s="61" customFormat="1"/>
    <row r="3" spans="1:11" ht="21" customHeight="1" thickBot="1">
      <c r="B3" s="118"/>
      <c r="C3" s="119"/>
      <c r="D3" s="119"/>
      <c r="E3" s="119"/>
      <c r="F3" s="119"/>
      <c r="G3" s="119"/>
      <c r="H3" s="120"/>
      <c r="I3" s="150" t="s">
        <v>211</v>
      </c>
    </row>
    <row r="4" spans="1:11" ht="2.25" customHeight="1" thickBot="1">
      <c r="B4" s="5"/>
      <c r="D4" s="5"/>
    </row>
    <row r="5" spans="1:11" ht="17.25" customHeight="1" thickBot="1">
      <c r="A5" s="5"/>
      <c r="B5" s="237" t="s">
        <v>11</v>
      </c>
      <c r="C5" s="236" t="s">
        <v>12</v>
      </c>
      <c r="D5" s="236" t="s">
        <v>13</v>
      </c>
      <c r="E5" s="236" t="s">
        <v>14</v>
      </c>
      <c r="F5" s="236" t="s">
        <v>15</v>
      </c>
      <c r="G5" s="236" t="s">
        <v>16</v>
      </c>
      <c r="H5" s="121" t="s">
        <v>17</v>
      </c>
      <c r="I5" s="122" t="s">
        <v>18</v>
      </c>
    </row>
    <row r="6" spans="1:11" ht="33" customHeight="1" thickBot="1">
      <c r="A6" s="5"/>
      <c r="B6" s="139" t="s">
        <v>19</v>
      </c>
      <c r="C6" s="411"/>
      <c r="D6" s="409"/>
      <c r="E6" s="409"/>
      <c r="F6" s="409"/>
      <c r="G6" s="409"/>
      <c r="H6" s="141"/>
      <c r="I6" s="140"/>
    </row>
    <row r="7" spans="1:11" ht="33" customHeight="1" thickBot="1">
      <c r="A7" s="5"/>
      <c r="B7" s="142" t="s">
        <v>20</v>
      </c>
      <c r="C7" s="412"/>
      <c r="D7" s="410"/>
      <c r="E7" s="410"/>
      <c r="F7" s="410"/>
      <c r="G7" s="410"/>
      <c r="H7" s="143"/>
      <c r="I7" s="143"/>
      <c r="K7" s="40"/>
    </row>
    <row r="8" spans="1:11" ht="33" customHeight="1" thickBot="1">
      <c r="A8" s="5"/>
      <c r="B8" s="139" t="s">
        <v>21</v>
      </c>
      <c r="C8" s="432"/>
      <c r="D8" s="432"/>
      <c r="E8" s="432"/>
      <c r="F8" s="432"/>
      <c r="G8" s="432"/>
      <c r="H8" s="432"/>
      <c r="I8" s="432"/>
      <c r="K8" s="543"/>
    </row>
    <row r="9" spans="1:11" ht="33" customHeight="1" thickBot="1">
      <c r="A9" s="5"/>
      <c r="B9" s="144" t="s">
        <v>22</v>
      </c>
      <c r="C9" s="432"/>
      <c r="D9" s="432"/>
      <c r="E9" s="432"/>
      <c r="F9" s="432"/>
      <c r="G9" s="432"/>
      <c r="H9" s="432"/>
      <c r="I9" s="432"/>
      <c r="K9" s="543"/>
    </row>
    <row r="10" spans="1:11" ht="33" customHeight="1" thickBot="1">
      <c r="A10" s="5"/>
      <c r="B10" s="145" t="s">
        <v>23</v>
      </c>
      <c r="C10" s="432"/>
      <c r="D10" s="432"/>
      <c r="E10" s="432"/>
      <c r="F10" s="432"/>
      <c r="G10" s="432"/>
      <c r="H10" s="432"/>
      <c r="I10" s="432"/>
      <c r="K10" s="543"/>
    </row>
    <row r="11" spans="1:11" ht="33" customHeight="1" thickBot="1">
      <c r="A11" s="5"/>
      <c r="B11" s="139" t="s">
        <v>24</v>
      </c>
      <c r="C11" s="432"/>
      <c r="D11" s="432"/>
      <c r="E11" s="432"/>
      <c r="F11" s="432"/>
      <c r="G11" s="432"/>
      <c r="H11" s="432"/>
      <c r="I11" s="432"/>
      <c r="K11" s="543"/>
    </row>
    <row r="12" spans="1:11" ht="33" customHeight="1" thickBot="1">
      <c r="A12" s="5"/>
      <c r="B12" s="139" t="s">
        <v>25</v>
      </c>
      <c r="C12" s="432"/>
      <c r="D12" s="432"/>
      <c r="E12" s="432"/>
      <c r="F12" s="432"/>
      <c r="G12" s="432"/>
      <c r="H12" s="432"/>
      <c r="I12" s="432"/>
    </row>
    <row r="13" spans="1:11" ht="33" customHeight="1" thickBot="1">
      <c r="A13" s="5"/>
      <c r="B13" s="146" t="s">
        <v>26</v>
      </c>
      <c r="C13" s="432"/>
      <c r="D13" s="432"/>
      <c r="E13" s="432"/>
      <c r="F13" s="432"/>
      <c r="G13" s="432"/>
      <c r="H13" s="432"/>
      <c r="I13" s="432"/>
    </row>
    <row r="14" spans="1:11" ht="33" customHeight="1" thickBot="1">
      <c r="A14" s="5"/>
      <c r="B14" s="144" t="s">
        <v>27</v>
      </c>
      <c r="C14" s="432"/>
      <c r="D14" s="433"/>
      <c r="E14" s="433"/>
      <c r="F14" s="433"/>
      <c r="G14" s="433"/>
      <c r="H14" s="433"/>
      <c r="I14" s="433"/>
    </row>
    <row r="15" spans="1:11" ht="33" customHeight="1" thickBot="1">
      <c r="A15" s="5"/>
      <c r="B15" s="139" t="s">
        <v>28</v>
      </c>
      <c r="C15" s="434"/>
      <c r="D15" s="435"/>
      <c r="E15" s="435"/>
      <c r="F15" s="435"/>
      <c r="G15" s="435"/>
      <c r="H15" s="435"/>
      <c r="I15" s="435"/>
    </row>
    <row r="16" spans="1:11" ht="33" customHeight="1" thickBot="1">
      <c r="A16" s="5"/>
      <c r="B16" s="139" t="s">
        <v>29</v>
      </c>
      <c r="C16" s="434"/>
      <c r="D16" s="435"/>
      <c r="E16" s="435"/>
      <c r="F16" s="435"/>
      <c r="G16" s="435"/>
      <c r="H16" s="435"/>
      <c r="I16" s="435"/>
    </row>
    <row r="17" spans="1:10" ht="33" customHeight="1" thickBot="1">
      <c r="A17" s="5"/>
      <c r="B17" s="146" t="s">
        <v>30</v>
      </c>
      <c r="C17" s="434"/>
      <c r="D17" s="435"/>
      <c r="E17" s="435"/>
      <c r="F17" s="435"/>
      <c r="G17" s="435"/>
      <c r="H17" s="435"/>
      <c r="I17" s="435"/>
    </row>
    <row r="18" spans="1:10" ht="33" customHeight="1" thickBot="1">
      <c r="A18" s="5"/>
      <c r="B18" s="144" t="s">
        <v>31</v>
      </c>
      <c r="C18" s="434"/>
      <c r="D18" s="435"/>
      <c r="E18" s="435"/>
      <c r="F18" s="435"/>
      <c r="G18" s="435"/>
      <c r="H18" s="435"/>
      <c r="I18" s="435"/>
    </row>
    <row r="19" spans="1:10" ht="33" customHeight="1" thickBot="1">
      <c r="A19" s="5"/>
      <c r="B19" s="139" t="s">
        <v>32</v>
      </c>
      <c r="C19" s="434"/>
      <c r="D19" s="435"/>
      <c r="E19" s="435"/>
      <c r="F19" s="435"/>
      <c r="G19" s="435"/>
      <c r="H19" s="435"/>
      <c r="I19" s="435"/>
    </row>
    <row r="20" spans="1:10" ht="33" customHeight="1" thickBot="1">
      <c r="A20" s="5"/>
      <c r="B20" s="144" t="s">
        <v>33</v>
      </c>
      <c r="C20" s="434"/>
      <c r="D20" s="435"/>
      <c r="E20" s="435"/>
      <c r="F20" s="435"/>
      <c r="G20" s="435"/>
      <c r="H20" s="435"/>
      <c r="I20" s="435"/>
    </row>
    <row r="21" spans="1:10" ht="33" customHeight="1" thickBot="1">
      <c r="A21" s="5"/>
      <c r="B21" s="139" t="s">
        <v>34</v>
      </c>
      <c r="C21" s="434"/>
      <c r="D21" s="435"/>
      <c r="E21" s="435"/>
      <c r="F21" s="435"/>
      <c r="G21" s="435"/>
      <c r="H21" s="435"/>
      <c r="I21" s="435"/>
    </row>
    <row r="22" spans="1:10" ht="33" customHeight="1" thickBot="1">
      <c r="A22" s="5"/>
      <c r="B22" s="139" t="s">
        <v>35</v>
      </c>
      <c r="C22" s="434"/>
      <c r="D22" s="435"/>
      <c r="E22" s="435"/>
      <c r="F22" s="435"/>
      <c r="G22" s="435"/>
      <c r="H22" s="435"/>
      <c r="I22" s="435"/>
    </row>
    <row r="23" spans="1:10" ht="33" customHeight="1">
      <c r="A23" s="5"/>
      <c r="B23" s="147" t="s">
        <v>36</v>
      </c>
      <c r="C23" s="434"/>
      <c r="D23" s="435"/>
      <c r="E23" s="435"/>
      <c r="F23" s="435"/>
      <c r="G23" s="435"/>
      <c r="H23" s="435"/>
      <c r="I23" s="435"/>
    </row>
    <row r="24" spans="1:10">
      <c r="B24" s="148"/>
      <c r="C24" s="148"/>
      <c r="D24" s="148"/>
      <c r="E24" s="148"/>
      <c r="F24" s="148"/>
      <c r="G24" s="148"/>
      <c r="H24" s="148"/>
      <c r="I24" s="148"/>
      <c r="J24" s="149"/>
    </row>
    <row r="25" spans="1:10">
      <c r="B25" s="148"/>
      <c r="C25" s="148"/>
      <c r="D25" s="148"/>
      <c r="E25" s="148"/>
      <c r="F25" s="148"/>
      <c r="G25" s="148"/>
      <c r="H25" s="148"/>
      <c r="I25" s="148"/>
      <c r="J25" s="149"/>
    </row>
    <row r="26" spans="1:10">
      <c r="B26" s="148"/>
      <c r="C26" s="148"/>
      <c r="D26" s="148"/>
      <c r="E26" s="148"/>
      <c r="F26" s="148"/>
      <c r="G26" s="148"/>
      <c r="H26" s="148"/>
      <c r="I26" s="148"/>
      <c r="J26" s="149"/>
    </row>
    <row r="27" spans="1:10">
      <c r="B27" s="148"/>
      <c r="C27" s="148"/>
      <c r="D27" s="148"/>
      <c r="E27" s="148"/>
      <c r="F27" s="148"/>
      <c r="G27" s="148"/>
      <c r="H27" s="148"/>
      <c r="I27" s="148"/>
      <c r="J27" s="149"/>
    </row>
    <row r="28" spans="1:10">
      <c r="B28" s="148"/>
      <c r="C28" s="148"/>
      <c r="D28" s="148"/>
      <c r="E28" s="148"/>
      <c r="F28" s="148"/>
      <c r="G28" s="148"/>
      <c r="H28" s="148"/>
      <c r="I28" s="148"/>
      <c r="J28" s="149"/>
    </row>
    <row r="29" spans="1:10">
      <c r="B29" s="148"/>
      <c r="C29" s="148"/>
      <c r="D29" s="148"/>
      <c r="E29" s="148"/>
      <c r="F29" s="148"/>
      <c r="G29" s="148"/>
      <c r="H29" s="148"/>
      <c r="I29" s="148"/>
      <c r="J29" s="149"/>
    </row>
    <row r="30" spans="1:10">
      <c r="B30" s="148"/>
      <c r="C30" s="148"/>
      <c r="D30" s="148"/>
      <c r="E30" s="148"/>
      <c r="F30" s="148"/>
      <c r="G30" s="148"/>
      <c r="H30" s="148"/>
      <c r="I30" s="148"/>
      <c r="J30" s="149"/>
    </row>
    <row r="31" spans="1:10">
      <c r="B31" s="148"/>
      <c r="C31" s="148"/>
      <c r="D31" s="148"/>
      <c r="E31" s="148"/>
      <c r="F31" s="148"/>
      <c r="G31" s="148"/>
      <c r="H31" s="148"/>
      <c r="I31" s="148"/>
      <c r="J31" s="149"/>
    </row>
    <row r="32" spans="1:10">
      <c r="B32" s="148"/>
      <c r="C32" s="148"/>
      <c r="D32" s="148"/>
      <c r="E32" s="148"/>
      <c r="F32" s="148"/>
      <c r="G32" s="148"/>
      <c r="H32" s="148"/>
      <c r="I32" s="148"/>
      <c r="J32" s="149"/>
    </row>
    <row r="33" spans="2:10">
      <c r="B33" s="148"/>
      <c r="C33" s="148"/>
      <c r="D33" s="148"/>
      <c r="E33" s="148"/>
      <c r="F33" s="148"/>
      <c r="G33" s="148"/>
      <c r="H33" s="148"/>
      <c r="I33" s="148"/>
      <c r="J33" s="149"/>
    </row>
    <row r="34" spans="2:10">
      <c r="B34" s="148"/>
      <c r="C34" s="148"/>
      <c r="D34" s="148"/>
      <c r="E34" s="148"/>
      <c r="F34" s="148"/>
      <c r="G34" s="148"/>
      <c r="H34" s="148"/>
      <c r="I34" s="148"/>
      <c r="J34" s="149"/>
    </row>
    <row r="35" spans="2:10">
      <c r="B35" s="148"/>
      <c r="C35" s="148"/>
      <c r="D35" s="148"/>
      <c r="E35" s="148"/>
      <c r="F35" s="148"/>
      <c r="G35" s="148"/>
      <c r="H35" s="148"/>
      <c r="I35" s="148"/>
      <c r="J35" s="149"/>
    </row>
    <row r="36" spans="2:10">
      <c r="B36" s="148"/>
      <c r="C36" s="148"/>
      <c r="D36" s="148"/>
      <c r="E36" s="148"/>
      <c r="F36" s="148"/>
      <c r="G36" s="148"/>
      <c r="H36" s="148"/>
      <c r="I36" s="148"/>
      <c r="J36" s="149"/>
    </row>
    <row r="37" spans="2:10">
      <c r="B37" s="148"/>
      <c r="C37" s="148"/>
      <c r="D37" s="148"/>
      <c r="E37" s="148"/>
      <c r="F37" s="148"/>
      <c r="G37" s="148"/>
      <c r="H37" s="148"/>
      <c r="I37" s="148"/>
      <c r="J37" s="149"/>
    </row>
    <row r="38" spans="2:10">
      <c r="B38" s="148"/>
      <c r="C38" s="148"/>
      <c r="D38" s="148"/>
      <c r="E38" s="148"/>
      <c r="F38" s="148"/>
      <c r="G38" s="148"/>
      <c r="H38" s="148"/>
      <c r="I38" s="148"/>
      <c r="J38" s="149"/>
    </row>
    <row r="39" spans="2:10">
      <c r="B39" s="148"/>
      <c r="C39" s="148"/>
      <c r="D39" s="148"/>
      <c r="E39" s="148"/>
      <c r="F39" s="148"/>
      <c r="G39" s="148"/>
      <c r="H39" s="148"/>
      <c r="I39" s="148"/>
      <c r="J39" s="149"/>
    </row>
    <row r="40" spans="2:10">
      <c r="B40" s="148"/>
      <c r="C40" s="148"/>
      <c r="D40" s="148"/>
      <c r="E40" s="148"/>
      <c r="F40" s="148"/>
      <c r="G40" s="148"/>
      <c r="H40" s="148"/>
      <c r="I40" s="148"/>
      <c r="J40" s="149"/>
    </row>
    <row r="41" spans="2:10">
      <c r="B41" s="148"/>
      <c r="C41" s="148"/>
      <c r="D41" s="148"/>
      <c r="E41" s="148"/>
      <c r="F41" s="148"/>
      <c r="G41" s="148"/>
      <c r="H41" s="148"/>
      <c r="I41" s="148"/>
      <c r="J41" s="149"/>
    </row>
    <row r="42" spans="2:10">
      <c r="B42" s="148"/>
      <c r="C42" s="148"/>
      <c r="D42" s="148"/>
      <c r="E42" s="148"/>
      <c r="F42" s="148"/>
      <c r="G42" s="148"/>
      <c r="H42" s="148"/>
      <c r="I42" s="148"/>
      <c r="J42" s="149"/>
    </row>
    <row r="43" spans="2:10">
      <c r="B43" s="148"/>
      <c r="C43" s="148"/>
      <c r="D43" s="148"/>
      <c r="E43" s="148"/>
      <c r="F43" s="148"/>
      <c r="G43" s="148"/>
      <c r="H43" s="148"/>
      <c r="I43" s="148"/>
      <c r="J43" s="149"/>
    </row>
    <row r="44" spans="2:10">
      <c r="B44" s="148"/>
      <c r="C44" s="148"/>
      <c r="D44" s="148"/>
      <c r="E44" s="148"/>
      <c r="F44" s="148"/>
      <c r="G44" s="148"/>
      <c r="H44" s="148"/>
      <c r="I44" s="148"/>
      <c r="J44" s="149"/>
    </row>
    <row r="45" spans="2:10">
      <c r="B45" s="148"/>
      <c r="C45" s="148"/>
      <c r="D45" s="148"/>
      <c r="E45" s="148"/>
      <c r="F45" s="148"/>
      <c r="G45" s="148"/>
      <c r="H45" s="148"/>
      <c r="I45" s="148"/>
      <c r="J45" s="149"/>
    </row>
    <row r="46" spans="2:10">
      <c r="B46" s="148"/>
      <c r="C46" s="148"/>
      <c r="D46" s="148"/>
      <c r="E46" s="148"/>
      <c r="F46" s="148"/>
      <c r="G46" s="148"/>
      <c r="H46" s="148"/>
      <c r="I46" s="148"/>
      <c r="J46" s="149"/>
    </row>
    <row r="47" spans="2:10">
      <c r="B47" s="148"/>
      <c r="C47" s="148"/>
      <c r="D47" s="148"/>
      <c r="E47" s="148"/>
      <c r="F47" s="148"/>
      <c r="G47" s="148"/>
      <c r="H47" s="148"/>
      <c r="I47" s="148"/>
      <c r="J47" s="149"/>
    </row>
    <row r="48" spans="2:10">
      <c r="B48" s="148"/>
      <c r="C48" s="148"/>
      <c r="D48" s="148"/>
      <c r="E48" s="148"/>
      <c r="F48" s="148"/>
      <c r="G48" s="148"/>
      <c r="H48" s="148"/>
      <c r="I48" s="148"/>
      <c r="J48" s="149"/>
    </row>
    <row r="49" spans="2:10">
      <c r="B49" s="148"/>
      <c r="C49" s="148"/>
      <c r="D49" s="148"/>
      <c r="E49" s="148"/>
      <c r="F49" s="148"/>
      <c r="G49" s="148"/>
      <c r="H49" s="148"/>
      <c r="I49" s="148"/>
      <c r="J49" s="149"/>
    </row>
    <row r="50" spans="2:10">
      <c r="B50" s="148"/>
      <c r="C50" s="148"/>
      <c r="D50" s="148"/>
      <c r="E50" s="148"/>
      <c r="F50" s="148"/>
      <c r="G50" s="148"/>
      <c r="H50" s="148"/>
      <c r="I50" s="148"/>
      <c r="J50" s="149"/>
    </row>
    <row r="51" spans="2:10">
      <c r="B51" s="148"/>
      <c r="C51" s="148"/>
      <c r="D51" s="148"/>
      <c r="E51" s="148"/>
      <c r="F51" s="148"/>
      <c r="G51" s="148"/>
      <c r="H51" s="148"/>
      <c r="I51" s="148"/>
      <c r="J51" s="149"/>
    </row>
    <row r="52" spans="2:10">
      <c r="B52" s="148"/>
      <c r="C52" s="148"/>
      <c r="D52" s="148"/>
      <c r="E52" s="148"/>
      <c r="F52" s="148"/>
      <c r="G52" s="148"/>
      <c r="H52" s="148"/>
      <c r="I52" s="148"/>
      <c r="J52" s="149"/>
    </row>
    <row r="53" spans="2:10">
      <c r="B53" s="148"/>
      <c r="C53" s="148"/>
      <c r="D53" s="148"/>
      <c r="E53" s="148"/>
      <c r="F53" s="148"/>
      <c r="G53" s="148"/>
      <c r="H53" s="148"/>
      <c r="I53" s="148"/>
      <c r="J53" s="149"/>
    </row>
    <row r="54" spans="2:10">
      <c r="B54" s="148"/>
      <c r="C54" s="148"/>
      <c r="D54" s="148"/>
      <c r="E54" s="148"/>
      <c r="F54" s="148"/>
      <c r="G54" s="148"/>
      <c r="H54" s="148"/>
      <c r="I54" s="148"/>
      <c r="J54" s="149"/>
    </row>
    <row r="55" spans="2:10">
      <c r="B55" s="148"/>
      <c r="C55" s="148"/>
      <c r="D55" s="148"/>
      <c r="E55" s="148"/>
      <c r="F55" s="148"/>
      <c r="G55" s="148"/>
      <c r="H55" s="148"/>
      <c r="I55" s="148"/>
      <c r="J55" s="149"/>
    </row>
    <row r="56" spans="2:10">
      <c r="B56" s="148"/>
      <c r="C56" s="148"/>
      <c r="D56" s="148"/>
      <c r="E56" s="148"/>
      <c r="F56" s="148"/>
      <c r="G56" s="148"/>
      <c r="H56" s="148"/>
      <c r="I56" s="148"/>
      <c r="J56" s="149"/>
    </row>
    <row r="57" spans="2:10">
      <c r="B57" s="148"/>
      <c r="C57" s="148"/>
      <c r="D57" s="148"/>
      <c r="E57" s="148"/>
      <c r="F57" s="148"/>
      <c r="G57" s="148"/>
      <c r="H57" s="148"/>
      <c r="I57" s="148"/>
      <c r="J57" s="149"/>
    </row>
    <row r="58" spans="2:10">
      <c r="B58" s="148"/>
      <c r="C58" s="148"/>
      <c r="D58" s="148"/>
      <c r="E58" s="148"/>
      <c r="F58" s="148"/>
      <c r="G58" s="148"/>
      <c r="H58" s="148"/>
      <c r="I58" s="148"/>
      <c r="J58" s="149"/>
    </row>
    <row r="59" spans="2:10">
      <c r="B59" s="148"/>
      <c r="C59" s="148"/>
      <c r="D59" s="148"/>
      <c r="E59" s="148"/>
      <c r="F59" s="148"/>
      <c r="G59" s="148"/>
      <c r="H59" s="148"/>
      <c r="I59" s="148"/>
      <c r="J59" s="149"/>
    </row>
    <row r="60" spans="2:10">
      <c r="B60" s="148"/>
      <c r="C60" s="148"/>
      <c r="D60" s="148"/>
      <c r="E60" s="148"/>
      <c r="F60" s="148"/>
      <c r="G60" s="148"/>
      <c r="H60" s="148"/>
      <c r="I60" s="148"/>
      <c r="J60" s="149"/>
    </row>
    <row r="61" spans="2:10">
      <c r="B61" s="148"/>
      <c r="C61" s="148"/>
      <c r="D61" s="148"/>
      <c r="E61" s="148"/>
      <c r="F61" s="148"/>
      <c r="G61" s="148"/>
      <c r="H61" s="148"/>
      <c r="I61" s="148"/>
      <c r="J61" s="149"/>
    </row>
    <row r="62" spans="2:10">
      <c r="B62" s="148"/>
      <c r="C62" s="148"/>
      <c r="D62" s="148"/>
      <c r="E62" s="148"/>
      <c r="F62" s="148"/>
      <c r="G62" s="148"/>
      <c r="H62" s="148"/>
      <c r="I62" s="148"/>
      <c r="J62" s="149"/>
    </row>
    <row r="63" spans="2:10">
      <c r="B63" s="148"/>
      <c r="C63" s="148"/>
      <c r="D63" s="148"/>
      <c r="E63" s="148"/>
      <c r="F63" s="148"/>
      <c r="G63" s="148"/>
      <c r="H63" s="148"/>
      <c r="I63" s="148"/>
      <c r="J63" s="149"/>
    </row>
    <row r="64" spans="2:10">
      <c r="B64" s="148"/>
      <c r="C64" s="148"/>
      <c r="D64" s="148"/>
      <c r="E64" s="148"/>
      <c r="F64" s="148"/>
      <c r="G64" s="148"/>
      <c r="H64" s="148"/>
      <c r="I64" s="148"/>
      <c r="J64" s="149"/>
    </row>
    <row r="65" spans="2:10">
      <c r="B65" s="148"/>
      <c r="C65" s="148"/>
      <c r="D65" s="148"/>
      <c r="E65" s="148"/>
      <c r="F65" s="148"/>
      <c r="G65" s="148"/>
      <c r="H65" s="148"/>
      <c r="I65" s="148"/>
      <c r="J65" s="149"/>
    </row>
    <row r="66" spans="2:10">
      <c r="B66" s="148"/>
      <c r="C66" s="148"/>
      <c r="D66" s="148"/>
      <c r="E66" s="148"/>
      <c r="F66" s="148"/>
      <c r="G66" s="148"/>
      <c r="H66" s="148"/>
      <c r="I66" s="148"/>
      <c r="J66" s="149"/>
    </row>
    <row r="67" spans="2:10">
      <c r="B67" s="148"/>
      <c r="C67" s="148"/>
      <c r="D67" s="148"/>
      <c r="E67" s="148"/>
      <c r="F67" s="148"/>
      <c r="G67" s="148"/>
      <c r="H67" s="148"/>
      <c r="I67" s="148"/>
      <c r="J67" s="149"/>
    </row>
    <row r="68" spans="2:10">
      <c r="B68" s="148"/>
      <c r="C68" s="148"/>
      <c r="D68" s="148"/>
      <c r="E68" s="148"/>
      <c r="F68" s="148"/>
      <c r="G68" s="148"/>
      <c r="H68" s="148"/>
      <c r="I68" s="148"/>
      <c r="J68" s="149"/>
    </row>
    <row r="69" spans="2:10">
      <c r="B69" s="148"/>
      <c r="C69" s="148"/>
      <c r="D69" s="148"/>
      <c r="E69" s="148"/>
      <c r="F69" s="148"/>
      <c r="G69" s="148"/>
      <c r="H69" s="148"/>
      <c r="I69" s="148"/>
      <c r="J69" s="149"/>
    </row>
    <row r="70" spans="2:10">
      <c r="B70" s="148"/>
      <c r="C70" s="148"/>
      <c r="D70" s="148"/>
      <c r="E70" s="148"/>
      <c r="F70" s="148"/>
      <c r="G70" s="148"/>
      <c r="H70" s="148"/>
      <c r="I70" s="148"/>
      <c r="J70" s="149"/>
    </row>
    <row r="71" spans="2:10">
      <c r="B71" s="148"/>
      <c r="C71" s="148"/>
      <c r="D71" s="148"/>
      <c r="E71" s="148"/>
      <c r="F71" s="148"/>
      <c r="G71" s="148"/>
      <c r="H71" s="148"/>
      <c r="I71" s="148"/>
      <c r="J71" s="149"/>
    </row>
    <row r="72" spans="2:10">
      <c r="B72" s="148"/>
      <c r="C72" s="148"/>
      <c r="D72" s="148"/>
      <c r="E72" s="148"/>
      <c r="F72" s="148"/>
      <c r="G72" s="148"/>
      <c r="H72" s="148"/>
      <c r="I72" s="148"/>
      <c r="J72" s="149"/>
    </row>
    <row r="73" spans="2:10">
      <c r="B73" s="148"/>
      <c r="C73" s="148"/>
      <c r="D73" s="148"/>
      <c r="E73" s="148"/>
      <c r="F73" s="148"/>
      <c r="G73" s="148"/>
      <c r="H73" s="148"/>
      <c r="I73" s="148"/>
      <c r="J73" s="149"/>
    </row>
    <row r="74" spans="2:10">
      <c r="B74" s="148"/>
      <c r="C74" s="148"/>
      <c r="D74" s="148"/>
      <c r="E74" s="148"/>
      <c r="F74" s="148"/>
      <c r="G74" s="148"/>
      <c r="H74" s="148"/>
      <c r="I74" s="148"/>
      <c r="J74" s="149"/>
    </row>
    <row r="75" spans="2:10">
      <c r="B75" s="148"/>
      <c r="C75" s="148"/>
      <c r="D75" s="148"/>
      <c r="E75" s="148"/>
      <c r="F75" s="148"/>
      <c r="G75" s="148"/>
      <c r="H75" s="148"/>
      <c r="I75" s="148"/>
      <c r="J75" s="149"/>
    </row>
    <row r="76" spans="2:10">
      <c r="B76" s="148"/>
      <c r="C76" s="148"/>
      <c r="D76" s="148"/>
      <c r="E76" s="148"/>
      <c r="F76" s="148"/>
      <c r="G76" s="148"/>
      <c r="H76" s="148"/>
      <c r="I76" s="148"/>
      <c r="J76" s="149"/>
    </row>
    <row r="77" spans="2:10">
      <c r="B77" s="148"/>
      <c r="C77" s="148"/>
      <c r="D77" s="148"/>
      <c r="E77" s="148"/>
      <c r="F77" s="148"/>
      <c r="G77" s="148"/>
      <c r="H77" s="148"/>
      <c r="I77" s="148"/>
      <c r="J77" s="149"/>
    </row>
    <row r="78" spans="2:10">
      <c r="B78" s="148"/>
      <c r="C78" s="148"/>
      <c r="D78" s="148"/>
      <c r="E78" s="148"/>
      <c r="F78" s="148"/>
      <c r="G78" s="148"/>
      <c r="H78" s="148"/>
      <c r="I78" s="148"/>
      <c r="J78" s="149"/>
    </row>
  </sheetData>
  <sheetProtection algorithmName="SHA-512" hashValue="KHfTVKvCiYsEoFGFyVY5UkgxHnZ0Y377iCx6l+iufG1rHHSniT+yaBVCyk1VWNqA8ZM4xLriWm904FQ1D5nCVA==" saltValue="pn9WqoYtLmTwlxL/ZInRTg==" spinCount="100000" sheet="1" selectLockedCells="1"/>
  <mergeCells count="2">
    <mergeCell ref="K8:K9"/>
    <mergeCell ref="K10:K11"/>
  </mergeCells>
  <pageMargins left="0.19685039370078741" right="0.19685039370078741" top="0.19685039370078741" bottom="0.19685039370078741" header="0.31496062992125984" footer="0.31496062992125984"/>
  <pageSetup scale="9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EB7A6-BC76-4DC0-80D2-404C7457DE1A}">
  <sheetPr codeName="Planilha9"/>
  <dimension ref="A1:Z3057"/>
  <sheetViews>
    <sheetView showGridLines="0" showRowColHeaders="0" workbookViewId="0">
      <pane ySplit="11" topLeftCell="A12" activePane="bottomLeft" state="frozen"/>
      <selection pane="bottomLeft" activeCell="D20" sqref="D20"/>
    </sheetView>
  </sheetViews>
  <sheetFormatPr defaultColWidth="0" defaultRowHeight="15"/>
  <cols>
    <col min="1" max="1" width="1.42578125" style="1" customWidth="1"/>
    <col min="2" max="2" width="12.42578125" style="1" customWidth="1"/>
    <col min="3" max="3" width="46.42578125" style="1" customWidth="1"/>
    <col min="4" max="4" width="61.85546875" style="1" customWidth="1"/>
    <col min="5" max="5" width="9.85546875" style="1" customWidth="1"/>
    <col min="6" max="6" width="9.140625" style="1" customWidth="1"/>
    <col min="7" max="10" width="0.140625" style="1" customWidth="1"/>
    <col min="11" max="26" width="9.140625" style="1" customWidth="1"/>
    <col min="27" max="16384" width="9.140625" style="1" hidden="1"/>
  </cols>
  <sheetData>
    <row r="1" spans="2:15" s="61" customFormat="1"/>
    <row r="2" spans="2:15">
      <c r="G2" s="320" t="s">
        <v>90</v>
      </c>
      <c r="H2" s="321" t="s">
        <v>124</v>
      </c>
      <c r="I2" s="322">
        <f ca="1">TODAY()</f>
        <v>43445</v>
      </c>
      <c r="J2" s="323">
        <f ca="1">IFERROR(SUMIFS(Tabela2[Horas],Tabela2[Data],"="&amp;I2),"")</f>
        <v>0</v>
      </c>
      <c r="K2" s="47"/>
      <c r="L2" s="47"/>
      <c r="M2" s="47"/>
      <c r="N2" s="47"/>
      <c r="O2" s="47"/>
    </row>
    <row r="3" spans="2:15">
      <c r="D3" s="57"/>
      <c r="G3" s="320" t="s">
        <v>91</v>
      </c>
      <c r="H3" s="321"/>
      <c r="I3" s="322">
        <f ca="1">I2-WEEKDAY(I2,2)+1</f>
        <v>43444</v>
      </c>
      <c r="J3" s="323">
        <f ca="1">SUMIFS(Tabela2[Horas],Tabela2[Data],"&gt;="&amp;I4,Tabela2[Data],"&lt;="&amp;I6)</f>
        <v>0</v>
      </c>
      <c r="K3" s="47"/>
      <c r="L3" s="47"/>
      <c r="M3" s="47"/>
      <c r="N3" s="47"/>
      <c r="O3" s="47"/>
    </row>
    <row r="4" spans="2:15" ht="0.75" customHeight="1">
      <c r="G4" s="324"/>
      <c r="H4" s="321"/>
      <c r="I4" s="322">
        <f ca="1">I3</f>
        <v>43444</v>
      </c>
      <c r="J4" s="321"/>
      <c r="K4" s="47"/>
      <c r="L4" s="46">
        <f ca="1">DATE(YEAR(I2),MONTH(I2)+1,0)</f>
        <v>43465</v>
      </c>
      <c r="M4" s="47"/>
      <c r="N4" s="47"/>
      <c r="O4" s="47"/>
    </row>
    <row r="5" spans="2:15" ht="6" customHeight="1">
      <c r="G5" s="325"/>
      <c r="H5" s="321" t="s">
        <v>127</v>
      </c>
      <c r="I5" s="322">
        <f ca="1">I4+6</f>
        <v>43450</v>
      </c>
      <c r="J5" s="321"/>
      <c r="K5" s="47"/>
      <c r="L5" s="47"/>
      <c r="M5" s="47"/>
      <c r="N5" s="47"/>
      <c r="O5" s="47"/>
    </row>
    <row r="6" spans="2:15" ht="0.75" customHeight="1">
      <c r="G6" s="326"/>
      <c r="H6" s="321"/>
      <c r="I6" s="322">
        <f ca="1">I5</f>
        <v>43450</v>
      </c>
      <c r="J6" s="327"/>
      <c r="K6" s="47"/>
      <c r="L6" s="47"/>
      <c r="M6" s="47"/>
      <c r="N6" s="47"/>
      <c r="O6" s="47"/>
    </row>
    <row r="7" spans="2:15">
      <c r="G7" s="325"/>
      <c r="H7" s="325"/>
      <c r="I7" s="321"/>
      <c r="J7" s="321"/>
      <c r="K7" s="47"/>
      <c r="L7" s="47"/>
      <c r="M7" s="47"/>
      <c r="N7" s="47"/>
      <c r="O7" s="47"/>
    </row>
    <row r="8" spans="2:15">
      <c r="G8" s="149"/>
      <c r="H8" s="149"/>
      <c r="I8" s="328"/>
      <c r="J8" s="328"/>
      <c r="K8" s="47"/>
      <c r="L8" s="47"/>
      <c r="M8" s="47"/>
      <c r="N8" s="47"/>
      <c r="O8" s="47"/>
    </row>
    <row r="9" spans="2:15">
      <c r="F9" s="17"/>
      <c r="I9" s="47"/>
      <c r="J9" s="47"/>
      <c r="K9" s="47"/>
      <c r="L9" s="47"/>
      <c r="M9" s="47"/>
      <c r="N9" s="47"/>
      <c r="O9" s="47"/>
    </row>
    <row r="10" spans="2:15" ht="3" customHeight="1">
      <c r="I10" s="47"/>
      <c r="J10" s="47"/>
      <c r="K10" s="47"/>
      <c r="L10" s="47"/>
      <c r="M10" s="47"/>
      <c r="N10" s="47"/>
      <c r="O10" s="47"/>
    </row>
    <row r="11" spans="2:15" ht="17.25" customHeight="1">
      <c r="B11" s="238" t="s">
        <v>5</v>
      </c>
      <c r="C11" s="239" t="s">
        <v>7</v>
      </c>
      <c r="D11" s="240" t="s">
        <v>76</v>
      </c>
      <c r="E11" s="241" t="s">
        <v>37</v>
      </c>
      <c r="I11" s="47"/>
      <c r="J11" s="47"/>
      <c r="K11" s="47"/>
      <c r="L11" s="47"/>
      <c r="M11" s="47"/>
      <c r="N11" s="47"/>
      <c r="O11" s="47"/>
    </row>
    <row r="12" spans="2:15" ht="17.25" customHeight="1">
      <c r="B12" s="108"/>
      <c r="C12" s="109"/>
      <c r="D12" s="110"/>
      <c r="E12" s="166"/>
    </row>
    <row r="13" spans="2:15" ht="17.25" customHeight="1">
      <c r="B13" s="111"/>
      <c r="C13" s="112"/>
      <c r="D13" s="151"/>
      <c r="E13" s="113"/>
    </row>
    <row r="14" spans="2:15" ht="17.25" customHeight="1">
      <c r="B14" s="111"/>
      <c r="C14" s="112"/>
      <c r="D14" s="151"/>
      <c r="E14" s="113"/>
    </row>
    <row r="15" spans="2:15" ht="17.25" customHeight="1"/>
    <row r="16" spans="2:15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17.25" customHeight="1"/>
    <row r="1077" ht="17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17.25" customHeight="1"/>
    <row r="1093" ht="17.25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17.25" customHeight="1"/>
    <row r="1104" ht="17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  <row r="1122" ht="17.25" customHeight="1"/>
    <row r="1123" ht="17.25" customHeight="1"/>
    <row r="1124" ht="17.2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17.25" customHeight="1"/>
    <row r="1132" ht="17.2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17.25" customHeight="1"/>
    <row r="1151" ht="17.25" customHeight="1"/>
    <row r="1152" ht="17.25" customHeight="1"/>
    <row r="1153" ht="17.25" customHeight="1"/>
    <row r="1154" ht="17.25" customHeight="1"/>
    <row r="1155" ht="17.25" customHeight="1"/>
    <row r="1156" ht="17.25" customHeight="1"/>
    <row r="1157" ht="17.25" customHeight="1"/>
    <row r="1158" ht="17.25" customHeight="1"/>
    <row r="1159" ht="17.2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17.25" customHeight="1"/>
    <row r="1177" ht="17.25" customHeight="1"/>
    <row r="1178" ht="17.25" customHeight="1"/>
    <row r="1179" ht="17.25" customHeight="1"/>
    <row r="1180" ht="17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  <row r="1321" ht="17.25" customHeight="1"/>
    <row r="1322" ht="17.25" customHeight="1"/>
    <row r="1323" ht="17.25" customHeight="1"/>
    <row r="1324" ht="17.25" customHeight="1"/>
    <row r="1325" ht="17.25" customHeight="1"/>
    <row r="1326" ht="17.25" customHeight="1"/>
    <row r="1327" ht="17.25" customHeight="1"/>
    <row r="1328" ht="17.25" customHeight="1"/>
    <row r="1329" ht="17.25" customHeight="1"/>
    <row r="1330" ht="17.25" customHeight="1"/>
    <row r="1331" ht="17.25" customHeight="1"/>
    <row r="1332" ht="17.25" customHeight="1"/>
    <row r="1333" ht="17.25" customHeight="1"/>
    <row r="1334" ht="17.25" customHeight="1"/>
    <row r="1335" ht="17.25" customHeight="1"/>
    <row r="1336" ht="17.25" customHeight="1"/>
    <row r="1337" ht="17.25" customHeight="1"/>
    <row r="1338" ht="17.25" customHeight="1"/>
    <row r="1339" ht="17.25" customHeight="1"/>
    <row r="1340" ht="17.25" customHeight="1"/>
    <row r="1341" ht="17.25" customHeight="1"/>
    <row r="1342" ht="17.25" customHeight="1"/>
    <row r="1343" ht="17.25" customHeight="1"/>
    <row r="1344" ht="17.25" customHeight="1"/>
    <row r="1345" ht="17.25" customHeight="1"/>
    <row r="1346" ht="17.25" customHeight="1"/>
    <row r="1347" ht="17.25" customHeight="1"/>
    <row r="1348" ht="17.25" customHeight="1"/>
    <row r="1349" ht="17.25" customHeight="1"/>
    <row r="1350" ht="17.25" customHeight="1"/>
    <row r="1351" ht="17.25" customHeight="1"/>
    <row r="1352" ht="17.25" customHeight="1"/>
    <row r="1353" ht="17.25" customHeight="1"/>
    <row r="1354" ht="17.25" customHeight="1"/>
    <row r="1355" ht="17.25" customHeight="1"/>
    <row r="1356" ht="17.25" customHeight="1"/>
    <row r="1357" ht="17.25" customHeight="1"/>
    <row r="1358" ht="17.25" customHeight="1"/>
    <row r="1359" ht="17.25" customHeight="1"/>
    <row r="1360" ht="17.25" customHeight="1"/>
    <row r="1361" ht="17.25" customHeight="1"/>
    <row r="1362" ht="17.25" customHeight="1"/>
    <row r="1363" ht="17.25" customHeight="1"/>
    <row r="1364" ht="17.25" customHeight="1"/>
    <row r="1365" ht="17.25" customHeight="1"/>
    <row r="1366" ht="17.25" customHeight="1"/>
    <row r="1367" ht="17.25" customHeight="1"/>
    <row r="1368" ht="17.25" customHeight="1"/>
    <row r="1369" ht="17.25" customHeight="1"/>
    <row r="1370" ht="17.25" customHeight="1"/>
    <row r="1371" ht="17.25" customHeight="1"/>
    <row r="1372" ht="17.25" customHeight="1"/>
    <row r="1373" ht="17.25" customHeight="1"/>
    <row r="1374" ht="17.25" customHeight="1"/>
    <row r="1375" ht="17.25" customHeight="1"/>
    <row r="1376" ht="17.25" customHeight="1"/>
    <row r="1377" ht="17.25" customHeight="1"/>
    <row r="1378" ht="17.25" customHeight="1"/>
    <row r="1379" ht="17.25" customHeight="1"/>
    <row r="1380" ht="17.25" customHeight="1"/>
    <row r="1381" ht="17.25" customHeight="1"/>
    <row r="1382" ht="17.25" customHeight="1"/>
    <row r="1383" ht="17.25" customHeight="1"/>
    <row r="1384" ht="17.25" customHeight="1"/>
    <row r="1385" ht="17.25" customHeight="1"/>
    <row r="1386" ht="17.25" customHeight="1"/>
    <row r="1387" ht="17.25" customHeight="1"/>
    <row r="1388" ht="17.25" customHeight="1"/>
    <row r="1389" ht="17.25" customHeight="1"/>
    <row r="1390" ht="17.25" customHeight="1"/>
    <row r="1391" ht="17.25" customHeight="1"/>
    <row r="1392" ht="17.25" customHeight="1"/>
    <row r="1393" ht="17.25" customHeight="1"/>
    <row r="1394" ht="17.25" customHeight="1"/>
    <row r="1395" ht="17.25" customHeight="1"/>
    <row r="1396" ht="17.25" customHeight="1"/>
    <row r="1397" ht="17.25" customHeight="1"/>
    <row r="1398" ht="17.25" customHeight="1"/>
    <row r="1399" ht="17.25" customHeight="1"/>
    <row r="1400" ht="17.25" customHeight="1"/>
    <row r="1401" ht="17.25" customHeight="1"/>
    <row r="1402" ht="17.25" customHeight="1"/>
    <row r="1403" ht="17.25" customHeight="1"/>
    <row r="1404" ht="17.25" customHeight="1"/>
    <row r="1405" ht="17.25" customHeight="1"/>
    <row r="1406" ht="17.25" customHeight="1"/>
    <row r="1407" ht="17.25" customHeight="1"/>
    <row r="1408" ht="17.25" customHeight="1"/>
    <row r="1409" ht="17.25" customHeight="1"/>
    <row r="1410" ht="17.25" customHeight="1"/>
    <row r="1411" ht="17.25" customHeight="1"/>
    <row r="1412" ht="17.25" customHeight="1"/>
    <row r="1413" ht="17.25" customHeight="1"/>
    <row r="1414" ht="17.25" customHeight="1"/>
    <row r="1415" ht="17.25" customHeight="1"/>
    <row r="1416" ht="17.25" customHeight="1"/>
    <row r="1417" ht="17.25" customHeight="1"/>
    <row r="1418" ht="17.25" customHeight="1"/>
    <row r="1419" ht="17.25" customHeight="1"/>
    <row r="1420" ht="17.25" customHeight="1"/>
    <row r="1421" ht="17.25" customHeight="1"/>
    <row r="1422" ht="17.25" customHeight="1"/>
    <row r="1423" ht="17.25" customHeight="1"/>
    <row r="1424" ht="17.25" customHeight="1"/>
    <row r="1425" ht="17.25" customHeight="1"/>
    <row r="1426" ht="17.25" customHeight="1"/>
    <row r="1427" ht="17.25" customHeight="1"/>
    <row r="1428" ht="17.25" customHeight="1"/>
    <row r="1429" ht="17.25" customHeight="1"/>
    <row r="1430" ht="17.25" customHeight="1"/>
    <row r="1431" ht="17.25" customHeight="1"/>
    <row r="1432" ht="17.25" customHeight="1"/>
    <row r="1433" ht="17.25" customHeight="1"/>
    <row r="1434" ht="17.25" customHeight="1"/>
    <row r="1435" ht="17.25" customHeight="1"/>
    <row r="1436" ht="17.25" customHeight="1"/>
    <row r="1437" ht="17.25" customHeight="1"/>
    <row r="1438" ht="17.25" customHeight="1"/>
    <row r="1439" ht="17.25" customHeight="1"/>
    <row r="1440" ht="17.25" customHeight="1"/>
    <row r="1441" ht="17.25" customHeight="1"/>
    <row r="1442" ht="17.25" customHeight="1"/>
    <row r="1443" ht="17.25" customHeight="1"/>
    <row r="1444" ht="17.25" customHeight="1"/>
    <row r="1445" ht="17.25" customHeight="1"/>
    <row r="1446" ht="17.25" customHeight="1"/>
    <row r="1447" ht="17.25" customHeight="1"/>
    <row r="1448" ht="17.25" customHeight="1"/>
    <row r="1449" ht="17.25" customHeight="1"/>
    <row r="1450" ht="17.25" customHeight="1"/>
    <row r="1451" ht="17.25" customHeight="1"/>
    <row r="1452" ht="17.25" customHeight="1"/>
    <row r="1453" ht="17.25" customHeight="1"/>
    <row r="1454" ht="17.25" customHeight="1"/>
    <row r="1455" ht="17.25" customHeight="1"/>
    <row r="1456" ht="17.25" customHeight="1"/>
    <row r="1457" ht="17.25" customHeight="1"/>
    <row r="1458" ht="17.25" customHeight="1"/>
    <row r="1459" ht="17.25" customHeight="1"/>
    <row r="1460" ht="17.25" customHeight="1"/>
    <row r="1461" ht="17.25" customHeight="1"/>
    <row r="1462" ht="17.25" customHeight="1"/>
    <row r="1463" ht="17.25" customHeight="1"/>
    <row r="1464" ht="17.25" customHeight="1"/>
    <row r="1465" ht="17.25" customHeight="1"/>
    <row r="1466" ht="17.25" customHeight="1"/>
    <row r="1467" ht="17.25" customHeight="1"/>
    <row r="1468" ht="17.25" customHeight="1"/>
    <row r="1469" ht="17.25" customHeight="1"/>
    <row r="1470" ht="17.25" customHeight="1"/>
    <row r="1471" ht="17.25" customHeight="1"/>
    <row r="1472" ht="17.25" customHeight="1"/>
    <row r="1473" ht="17.25" customHeight="1"/>
    <row r="1474" ht="17.25" customHeight="1"/>
    <row r="1475" ht="17.25" customHeight="1"/>
    <row r="1476" ht="17.25" customHeight="1"/>
    <row r="1477" ht="17.25" customHeight="1"/>
    <row r="1478" ht="17.25" customHeight="1"/>
    <row r="1479" ht="17.25" customHeight="1"/>
    <row r="1480" ht="17.25" customHeight="1"/>
    <row r="1481" ht="17.25" customHeight="1"/>
    <row r="1482" ht="17.25" customHeight="1"/>
    <row r="1483" ht="17.25" customHeight="1"/>
    <row r="1484" ht="17.25" customHeight="1"/>
    <row r="1485" ht="17.25" customHeight="1"/>
    <row r="1486" ht="17.25" customHeight="1"/>
    <row r="1487" ht="17.25" customHeight="1"/>
    <row r="1488" ht="17.25" customHeight="1"/>
    <row r="1489" ht="17.25" customHeight="1"/>
    <row r="1490" ht="17.25" customHeight="1"/>
    <row r="1491" ht="17.25" customHeight="1"/>
    <row r="1492" ht="17.25" customHeight="1"/>
    <row r="1493" ht="17.25" customHeight="1"/>
    <row r="1494" ht="17.25" customHeight="1"/>
    <row r="1495" ht="17.25" customHeight="1"/>
    <row r="1496" ht="17.25" customHeight="1"/>
    <row r="1497" ht="17.25" customHeight="1"/>
    <row r="1498" ht="17.25" customHeight="1"/>
    <row r="1499" ht="17.25" customHeight="1"/>
    <row r="1500" ht="17.25" customHeight="1"/>
    <row r="1501" ht="17.25" customHeight="1"/>
    <row r="1502" ht="17.25" customHeight="1"/>
    <row r="1503" ht="17.25" customHeight="1"/>
    <row r="1504" ht="17.25" customHeight="1"/>
    <row r="1505" ht="17.25" customHeight="1"/>
    <row r="1506" ht="17.25" customHeight="1"/>
    <row r="1507" ht="17.25" customHeight="1"/>
    <row r="1508" ht="17.25" customHeight="1"/>
    <row r="1509" ht="17.25" customHeight="1"/>
    <row r="1510" ht="17.25" customHeight="1"/>
    <row r="1511" ht="17.25" customHeight="1"/>
    <row r="1512" ht="17.25" customHeight="1"/>
    <row r="1513" ht="17.25" customHeight="1"/>
    <row r="1514" ht="17.25" customHeight="1"/>
    <row r="1515" ht="17.25" customHeight="1"/>
    <row r="1516" ht="17.25" customHeight="1"/>
    <row r="1517" ht="17.25" customHeight="1"/>
    <row r="1518" ht="17.25" customHeight="1"/>
    <row r="1519" ht="17.25" customHeight="1"/>
    <row r="1520" ht="17.25" customHeight="1"/>
    <row r="1521" ht="17.25" customHeight="1"/>
    <row r="1522" ht="17.25" customHeight="1"/>
    <row r="1523" ht="17.25" customHeight="1"/>
    <row r="1524" ht="17.25" customHeight="1"/>
    <row r="1525" ht="17.25" customHeight="1"/>
    <row r="1526" ht="17.25" customHeight="1"/>
    <row r="1527" ht="17.25" customHeight="1"/>
    <row r="1528" ht="17.25" customHeight="1"/>
    <row r="1529" ht="17.25" customHeight="1"/>
    <row r="1530" ht="17.25" customHeight="1"/>
    <row r="1531" ht="17.25" customHeight="1"/>
    <row r="1532" ht="17.25" customHeight="1"/>
    <row r="1533" ht="17.25" customHeight="1"/>
    <row r="1534" ht="17.25" customHeight="1"/>
    <row r="1535" ht="17.25" customHeight="1"/>
    <row r="1536" ht="17.25" customHeight="1"/>
    <row r="1537" ht="17.25" customHeight="1"/>
    <row r="1538" ht="17.25" customHeight="1"/>
    <row r="1539" ht="17.25" customHeight="1"/>
    <row r="1540" ht="17.25" customHeight="1"/>
    <row r="1541" ht="17.25" customHeight="1"/>
    <row r="1542" ht="17.25" customHeight="1"/>
    <row r="1543" ht="17.25" customHeight="1"/>
    <row r="1544" ht="17.25" customHeight="1"/>
    <row r="1545" ht="17.25" customHeight="1"/>
    <row r="1546" ht="17.25" customHeight="1"/>
    <row r="1547" ht="17.25" customHeight="1"/>
    <row r="1548" ht="17.25" customHeight="1"/>
    <row r="1549" ht="17.25" customHeight="1"/>
    <row r="1550" ht="17.25" customHeight="1"/>
    <row r="1551" ht="17.25" customHeight="1"/>
    <row r="1552" ht="17.25" customHeight="1"/>
    <row r="1553" ht="17.25" customHeight="1"/>
    <row r="1554" ht="17.25" customHeight="1"/>
    <row r="1555" ht="17.25" customHeight="1"/>
    <row r="1556" ht="17.25" customHeight="1"/>
    <row r="1557" ht="17.25" customHeight="1"/>
    <row r="1558" ht="17.25" customHeight="1"/>
    <row r="1559" ht="17.25" customHeight="1"/>
    <row r="1560" ht="17.25" customHeight="1"/>
    <row r="1561" ht="17.25" customHeight="1"/>
    <row r="1562" ht="17.25" customHeight="1"/>
    <row r="1563" ht="17.25" customHeight="1"/>
    <row r="1564" ht="17.25" customHeight="1"/>
    <row r="1565" ht="17.25" customHeight="1"/>
    <row r="1566" ht="17.25" customHeight="1"/>
    <row r="1567" ht="17.25" customHeight="1"/>
    <row r="1568" ht="17.25" customHeight="1"/>
    <row r="1569" ht="17.25" customHeight="1"/>
    <row r="1570" ht="17.25" customHeight="1"/>
    <row r="1571" ht="17.25" customHeight="1"/>
    <row r="1572" ht="17.25" customHeight="1"/>
    <row r="1573" ht="17.25" customHeight="1"/>
    <row r="1574" ht="17.25" customHeight="1"/>
    <row r="1575" ht="17.25" customHeight="1"/>
    <row r="1576" ht="17.25" customHeight="1"/>
    <row r="1577" ht="17.25" customHeight="1"/>
    <row r="1578" ht="17.25" customHeight="1"/>
    <row r="1579" ht="17.25" customHeight="1"/>
    <row r="1580" ht="17.25" customHeight="1"/>
    <row r="1581" ht="17.25" customHeight="1"/>
    <row r="1582" ht="17.25" customHeight="1"/>
    <row r="1583" ht="17.25" customHeight="1"/>
    <row r="1584" ht="17.25" customHeight="1"/>
    <row r="1585" ht="17.25" customHeight="1"/>
    <row r="1586" ht="17.25" customHeight="1"/>
    <row r="1587" ht="17.25" customHeight="1"/>
    <row r="1588" ht="17.25" customHeight="1"/>
    <row r="1589" ht="17.25" customHeight="1"/>
    <row r="1590" ht="17.25" customHeight="1"/>
    <row r="1591" ht="17.25" customHeight="1"/>
    <row r="1592" ht="17.25" customHeight="1"/>
    <row r="1593" ht="17.25" customHeight="1"/>
    <row r="1594" ht="17.25" customHeight="1"/>
    <row r="1595" ht="17.25" customHeight="1"/>
    <row r="1596" ht="17.25" customHeight="1"/>
    <row r="1597" ht="17.25" customHeight="1"/>
    <row r="1598" ht="17.25" customHeight="1"/>
    <row r="1599" ht="17.25" customHeight="1"/>
    <row r="1600" ht="17.25" customHeight="1"/>
    <row r="1601" ht="17.25" customHeight="1"/>
    <row r="1602" ht="17.25" customHeight="1"/>
    <row r="1603" ht="17.25" customHeight="1"/>
    <row r="1604" ht="17.25" customHeight="1"/>
    <row r="1605" ht="17.25" customHeight="1"/>
    <row r="1606" ht="17.25" customHeight="1"/>
    <row r="1607" ht="17.25" customHeight="1"/>
    <row r="1608" ht="17.25" customHeight="1"/>
    <row r="1609" ht="17.25" customHeight="1"/>
    <row r="1610" ht="17.25" customHeight="1"/>
    <row r="1611" ht="17.25" customHeight="1"/>
    <row r="1612" ht="17.25" customHeight="1"/>
    <row r="1613" ht="17.25" customHeight="1"/>
    <row r="1614" ht="17.25" customHeight="1"/>
    <row r="1615" ht="17.25" customHeight="1"/>
    <row r="1616" ht="17.25" customHeight="1"/>
    <row r="1617" ht="17.25" customHeight="1"/>
    <row r="1618" ht="17.25" customHeight="1"/>
    <row r="1619" ht="17.25" customHeight="1"/>
    <row r="1620" ht="17.25" customHeight="1"/>
    <row r="1621" ht="17.25" customHeight="1"/>
    <row r="1622" ht="17.25" customHeight="1"/>
    <row r="1623" ht="17.25" customHeight="1"/>
    <row r="1624" ht="17.25" customHeight="1"/>
    <row r="1625" ht="17.25" customHeight="1"/>
    <row r="1626" ht="17.25" customHeight="1"/>
    <row r="1627" ht="17.25" customHeight="1"/>
    <row r="1628" ht="17.25" customHeight="1"/>
    <row r="1629" ht="17.25" customHeight="1"/>
    <row r="1630" ht="17.25" customHeight="1"/>
    <row r="1631" ht="17.25" customHeight="1"/>
    <row r="1632" ht="17.25" customHeight="1"/>
    <row r="1633" ht="17.25" customHeight="1"/>
    <row r="1634" ht="17.25" customHeight="1"/>
    <row r="1635" ht="17.25" customHeight="1"/>
    <row r="1636" ht="17.25" customHeight="1"/>
    <row r="1637" ht="17.25" customHeight="1"/>
    <row r="1638" ht="17.25" customHeight="1"/>
    <row r="1639" ht="17.25" customHeight="1"/>
    <row r="1640" ht="17.25" customHeight="1"/>
    <row r="1641" ht="17.25" customHeight="1"/>
    <row r="1642" ht="17.25" customHeight="1"/>
    <row r="1643" ht="17.25" customHeight="1"/>
    <row r="1644" ht="17.25" customHeight="1"/>
    <row r="1645" ht="17.25" customHeight="1"/>
    <row r="1646" ht="17.25" customHeight="1"/>
    <row r="1647" ht="17.25" customHeight="1"/>
    <row r="1648" ht="17.25" customHeight="1"/>
    <row r="1649" ht="17.25" customHeight="1"/>
    <row r="1650" ht="17.25" customHeight="1"/>
    <row r="1651" ht="17.25" customHeight="1"/>
    <row r="1652" ht="17.25" customHeight="1"/>
    <row r="1653" ht="17.25" customHeight="1"/>
    <row r="1654" ht="17.25" customHeight="1"/>
    <row r="1655" ht="17.25" customHeight="1"/>
    <row r="1656" ht="17.25" customHeight="1"/>
    <row r="1657" ht="17.25" customHeight="1"/>
    <row r="1658" ht="17.25" customHeight="1"/>
    <row r="1659" ht="17.25" customHeight="1"/>
    <row r="1660" ht="17.25" customHeight="1"/>
    <row r="1661" ht="17.25" customHeight="1"/>
    <row r="1662" ht="17.25" customHeight="1"/>
    <row r="1663" ht="17.25" customHeight="1"/>
    <row r="1664" ht="17.25" customHeight="1"/>
    <row r="1665" ht="17.25" customHeight="1"/>
    <row r="1666" ht="17.25" customHeight="1"/>
    <row r="1667" ht="17.25" customHeight="1"/>
    <row r="1668" ht="17.25" customHeight="1"/>
    <row r="1669" ht="17.25" customHeight="1"/>
    <row r="1670" ht="17.25" customHeight="1"/>
    <row r="1671" ht="17.25" customHeight="1"/>
    <row r="1672" ht="17.25" customHeight="1"/>
    <row r="1673" ht="17.25" customHeight="1"/>
    <row r="1674" ht="17.25" customHeight="1"/>
    <row r="1675" ht="17.25" customHeight="1"/>
    <row r="1676" ht="17.25" customHeight="1"/>
    <row r="1677" ht="17.25" customHeight="1"/>
    <row r="1678" ht="17.25" customHeight="1"/>
    <row r="1679" ht="17.25" customHeight="1"/>
    <row r="1680" ht="17.25" customHeight="1"/>
    <row r="1681" ht="17.25" customHeight="1"/>
    <row r="1682" ht="17.25" customHeight="1"/>
    <row r="1683" ht="17.25" customHeight="1"/>
    <row r="1684" ht="17.25" customHeight="1"/>
    <row r="1685" ht="17.25" customHeight="1"/>
    <row r="1686" ht="17.25" customHeight="1"/>
    <row r="1687" ht="17.25" customHeight="1"/>
    <row r="1688" ht="17.25" customHeight="1"/>
    <row r="1689" ht="17.25" customHeight="1"/>
    <row r="1690" ht="17.25" customHeight="1"/>
    <row r="1691" ht="17.25" customHeight="1"/>
    <row r="1692" ht="17.25" customHeight="1"/>
    <row r="1693" ht="17.25" customHeight="1"/>
    <row r="1694" ht="17.25" customHeight="1"/>
    <row r="1695" ht="17.25" customHeight="1"/>
    <row r="1696" ht="17.25" customHeight="1"/>
    <row r="1697" ht="17.25" customHeight="1"/>
    <row r="1698" ht="17.25" customHeight="1"/>
    <row r="1699" ht="17.25" customHeight="1"/>
    <row r="1700" ht="17.25" customHeight="1"/>
    <row r="1701" ht="17.25" customHeight="1"/>
    <row r="1702" ht="17.25" customHeight="1"/>
    <row r="1703" ht="17.25" customHeight="1"/>
    <row r="1704" ht="17.25" customHeight="1"/>
    <row r="1705" ht="17.25" customHeight="1"/>
    <row r="1706" ht="17.25" customHeight="1"/>
    <row r="1707" ht="17.25" customHeight="1"/>
    <row r="1708" ht="17.25" customHeight="1"/>
    <row r="1709" ht="17.25" customHeight="1"/>
    <row r="1710" ht="17.25" customHeight="1"/>
    <row r="1711" ht="17.25" customHeight="1"/>
    <row r="1712" ht="17.25" customHeight="1"/>
    <row r="1713" ht="17.25" customHeight="1"/>
    <row r="1714" ht="17.25" customHeight="1"/>
    <row r="1715" ht="17.25" customHeight="1"/>
    <row r="1716" ht="17.25" customHeight="1"/>
    <row r="1717" ht="17.25" customHeight="1"/>
    <row r="1718" ht="17.25" customHeight="1"/>
    <row r="1719" ht="17.25" customHeight="1"/>
    <row r="1720" ht="17.25" customHeight="1"/>
    <row r="1721" ht="17.25" customHeight="1"/>
    <row r="1722" ht="17.25" customHeight="1"/>
    <row r="1723" ht="17.25" customHeight="1"/>
    <row r="1724" ht="17.25" customHeight="1"/>
    <row r="1725" ht="17.25" customHeight="1"/>
    <row r="1726" ht="17.25" customHeight="1"/>
    <row r="1727" ht="17.25" customHeight="1"/>
    <row r="1728" ht="17.25" customHeight="1"/>
    <row r="1729" ht="17.25" customHeight="1"/>
    <row r="1730" ht="17.25" customHeight="1"/>
    <row r="1731" ht="17.25" customHeight="1"/>
    <row r="1732" ht="17.25" customHeight="1"/>
    <row r="1733" ht="17.25" customHeight="1"/>
    <row r="1734" ht="17.25" customHeight="1"/>
    <row r="1735" ht="17.25" customHeight="1"/>
    <row r="1736" ht="17.25" customHeight="1"/>
    <row r="1737" ht="17.25" customHeight="1"/>
    <row r="1738" ht="17.25" customHeight="1"/>
    <row r="1739" ht="17.25" customHeight="1"/>
    <row r="1740" ht="17.25" customHeight="1"/>
    <row r="1741" ht="17.25" customHeight="1"/>
    <row r="1742" ht="17.25" customHeight="1"/>
    <row r="1743" ht="17.25" customHeight="1"/>
    <row r="1744" ht="17.25" customHeight="1"/>
    <row r="1745" ht="17.25" customHeight="1"/>
    <row r="1746" ht="17.25" customHeight="1"/>
    <row r="1747" ht="17.25" customHeight="1"/>
    <row r="1748" ht="17.25" customHeight="1"/>
    <row r="1749" ht="17.25" customHeight="1"/>
    <row r="1750" ht="17.25" customHeight="1"/>
    <row r="1751" ht="17.25" customHeight="1"/>
    <row r="1752" ht="17.25" customHeight="1"/>
    <row r="1753" ht="17.25" customHeight="1"/>
    <row r="1754" ht="17.25" customHeight="1"/>
    <row r="1755" ht="17.25" customHeight="1"/>
    <row r="1756" ht="17.25" customHeight="1"/>
    <row r="1757" ht="17.25" customHeight="1"/>
    <row r="1758" ht="17.25" customHeight="1"/>
    <row r="1759" ht="17.25" customHeight="1"/>
    <row r="1760" ht="17.25" customHeight="1"/>
    <row r="1761" ht="17.25" customHeight="1"/>
    <row r="1762" ht="17.25" customHeight="1"/>
    <row r="1763" ht="17.25" customHeight="1"/>
    <row r="1764" ht="17.25" customHeight="1"/>
    <row r="1765" ht="17.25" customHeight="1"/>
    <row r="1766" ht="17.25" customHeight="1"/>
    <row r="1767" ht="17.25" customHeight="1"/>
    <row r="1768" ht="17.25" customHeight="1"/>
    <row r="1769" ht="17.25" customHeight="1"/>
    <row r="1770" ht="17.25" customHeight="1"/>
    <row r="1771" ht="17.25" customHeight="1"/>
    <row r="1772" ht="17.25" customHeight="1"/>
    <row r="1773" ht="17.25" customHeight="1"/>
    <row r="1774" ht="17.25" customHeight="1"/>
    <row r="1775" ht="17.25" customHeight="1"/>
    <row r="1776" ht="17.25" customHeight="1"/>
    <row r="1777" ht="17.25" customHeight="1"/>
    <row r="1778" ht="17.25" customHeight="1"/>
    <row r="1779" ht="17.25" customHeight="1"/>
    <row r="1780" ht="17.25" customHeight="1"/>
    <row r="1781" ht="17.25" customHeight="1"/>
    <row r="1782" ht="17.25" customHeight="1"/>
    <row r="1783" ht="17.25" customHeight="1"/>
    <row r="1784" ht="17.25" customHeight="1"/>
    <row r="1785" ht="17.25" customHeight="1"/>
    <row r="1786" ht="17.25" customHeight="1"/>
    <row r="1787" ht="17.25" customHeight="1"/>
    <row r="1788" ht="17.25" customHeight="1"/>
    <row r="1789" ht="17.25" customHeight="1"/>
    <row r="1790" ht="17.25" customHeight="1"/>
    <row r="1791" ht="17.25" customHeight="1"/>
    <row r="1792" ht="17.25" customHeight="1"/>
    <row r="1793" ht="17.25" customHeight="1"/>
    <row r="1794" ht="17.25" customHeight="1"/>
    <row r="1795" ht="17.25" customHeight="1"/>
    <row r="1796" ht="17.25" customHeight="1"/>
    <row r="1797" ht="17.25" customHeight="1"/>
    <row r="1798" ht="17.25" customHeight="1"/>
    <row r="1799" ht="17.25" customHeight="1"/>
    <row r="1800" ht="17.25" customHeight="1"/>
    <row r="1801" ht="17.25" customHeight="1"/>
    <row r="1802" ht="17.25" customHeight="1"/>
    <row r="1803" ht="17.25" customHeight="1"/>
    <row r="1804" ht="17.25" customHeight="1"/>
    <row r="1805" ht="17.25" customHeight="1"/>
    <row r="1806" ht="17.25" customHeight="1"/>
    <row r="1807" ht="17.25" customHeight="1"/>
    <row r="1808" ht="17.25" customHeight="1"/>
    <row r="1809" ht="17.25" customHeight="1"/>
    <row r="1810" ht="17.25" customHeight="1"/>
    <row r="1811" ht="17.25" customHeight="1"/>
    <row r="1812" ht="17.25" customHeight="1"/>
    <row r="1813" ht="17.25" customHeight="1"/>
    <row r="1814" ht="17.25" customHeight="1"/>
    <row r="1815" ht="17.25" customHeight="1"/>
    <row r="1816" ht="17.25" customHeight="1"/>
    <row r="1817" ht="17.25" customHeight="1"/>
    <row r="1818" ht="17.25" customHeight="1"/>
    <row r="1819" ht="17.25" customHeight="1"/>
    <row r="1820" ht="17.25" customHeight="1"/>
    <row r="1821" ht="17.25" customHeight="1"/>
    <row r="1822" ht="17.25" customHeight="1"/>
    <row r="1823" ht="17.25" customHeight="1"/>
    <row r="1824" ht="17.25" customHeight="1"/>
    <row r="1825" ht="17.25" customHeight="1"/>
    <row r="1826" ht="17.25" customHeight="1"/>
    <row r="1827" ht="17.25" customHeight="1"/>
    <row r="1828" ht="17.25" customHeight="1"/>
    <row r="1829" ht="17.25" customHeight="1"/>
    <row r="1830" ht="17.25" customHeight="1"/>
    <row r="1831" ht="17.25" customHeight="1"/>
    <row r="1832" ht="17.25" customHeight="1"/>
    <row r="1833" ht="17.25" customHeight="1"/>
    <row r="1834" ht="17.25" customHeight="1"/>
    <row r="1835" ht="17.25" customHeight="1"/>
    <row r="1836" ht="17.25" customHeight="1"/>
    <row r="1837" ht="17.25" customHeight="1"/>
    <row r="1838" ht="17.25" customHeight="1"/>
    <row r="1839" ht="17.25" customHeight="1"/>
    <row r="1840" ht="17.25" customHeight="1"/>
    <row r="1841" ht="17.25" customHeight="1"/>
    <row r="1842" ht="17.25" customHeight="1"/>
    <row r="1843" ht="17.25" customHeight="1"/>
    <row r="1844" ht="17.25" customHeight="1"/>
    <row r="1845" ht="17.25" customHeight="1"/>
    <row r="1846" ht="17.25" customHeight="1"/>
    <row r="1847" ht="17.25" customHeight="1"/>
    <row r="1848" ht="17.25" customHeight="1"/>
    <row r="1849" ht="17.25" customHeight="1"/>
    <row r="1850" ht="17.25" customHeight="1"/>
    <row r="1851" ht="17.25" customHeight="1"/>
    <row r="1852" ht="17.25" customHeight="1"/>
    <row r="1853" ht="17.25" customHeight="1"/>
    <row r="1854" ht="17.25" customHeight="1"/>
    <row r="1855" ht="17.25" customHeight="1"/>
    <row r="1856" ht="17.25" customHeight="1"/>
    <row r="1857" ht="17.25" customHeight="1"/>
    <row r="1858" ht="17.25" customHeight="1"/>
    <row r="1859" ht="17.25" customHeight="1"/>
    <row r="1860" ht="17.25" customHeight="1"/>
    <row r="1861" ht="17.25" customHeight="1"/>
    <row r="1862" ht="17.25" customHeight="1"/>
    <row r="1863" ht="17.25" customHeight="1"/>
    <row r="1864" ht="17.25" customHeight="1"/>
    <row r="1865" ht="17.25" customHeight="1"/>
    <row r="1866" ht="17.25" customHeight="1"/>
    <row r="1867" ht="17.25" customHeight="1"/>
    <row r="1868" ht="17.25" customHeight="1"/>
    <row r="1869" ht="17.25" customHeight="1"/>
    <row r="1870" ht="17.25" customHeight="1"/>
    <row r="1871" ht="17.25" customHeight="1"/>
    <row r="1872" ht="17.25" customHeight="1"/>
    <row r="1873" ht="17.25" customHeight="1"/>
    <row r="1874" ht="17.25" customHeight="1"/>
    <row r="1875" ht="17.25" customHeight="1"/>
    <row r="1876" ht="17.25" customHeight="1"/>
    <row r="1877" ht="17.25" customHeight="1"/>
    <row r="1878" ht="17.25" customHeight="1"/>
    <row r="1879" ht="17.25" customHeight="1"/>
    <row r="1880" ht="17.25" customHeight="1"/>
    <row r="1881" ht="17.25" customHeight="1"/>
    <row r="1882" ht="17.25" customHeight="1"/>
    <row r="1883" ht="17.25" customHeight="1"/>
    <row r="1884" ht="17.25" customHeight="1"/>
    <row r="1885" ht="17.25" customHeight="1"/>
    <row r="1886" ht="17.25" customHeight="1"/>
    <row r="1887" ht="17.25" customHeight="1"/>
    <row r="1888" ht="17.25" customHeight="1"/>
    <row r="1889" ht="17.25" customHeight="1"/>
    <row r="1890" ht="17.25" customHeight="1"/>
    <row r="1891" ht="17.25" customHeight="1"/>
    <row r="1892" ht="17.25" customHeight="1"/>
    <row r="1893" ht="17.25" customHeight="1"/>
    <row r="1894" ht="17.25" customHeight="1"/>
    <row r="1895" ht="17.25" customHeight="1"/>
    <row r="1896" ht="17.25" customHeight="1"/>
    <row r="1897" ht="17.25" customHeight="1"/>
    <row r="1898" ht="17.25" customHeight="1"/>
    <row r="1899" ht="17.25" customHeight="1"/>
    <row r="1900" ht="17.25" customHeight="1"/>
    <row r="1901" ht="17.25" customHeight="1"/>
    <row r="1902" ht="17.25" customHeight="1"/>
    <row r="1903" ht="17.25" customHeight="1"/>
    <row r="1904" ht="17.25" customHeight="1"/>
    <row r="1905" ht="17.25" customHeight="1"/>
    <row r="1906" ht="17.25" customHeight="1"/>
    <row r="1907" ht="17.25" customHeight="1"/>
    <row r="1908" ht="17.25" customHeight="1"/>
    <row r="1909" ht="17.25" customHeight="1"/>
    <row r="1910" ht="17.25" customHeight="1"/>
    <row r="1911" ht="17.25" customHeight="1"/>
    <row r="1912" ht="17.25" customHeight="1"/>
    <row r="1913" ht="17.25" customHeight="1"/>
    <row r="1914" ht="17.25" customHeight="1"/>
    <row r="1915" ht="17.25" customHeight="1"/>
    <row r="1916" ht="17.25" customHeight="1"/>
    <row r="1917" ht="17.25" customHeight="1"/>
    <row r="1918" ht="17.25" customHeight="1"/>
    <row r="1919" ht="17.25" customHeight="1"/>
    <row r="1920" ht="17.25" customHeight="1"/>
    <row r="1921" ht="17.25" customHeight="1"/>
    <row r="1922" ht="17.25" customHeight="1"/>
    <row r="1923" ht="17.25" customHeight="1"/>
    <row r="1924" ht="17.25" customHeight="1"/>
    <row r="1925" ht="17.25" customHeight="1"/>
    <row r="1926" ht="17.25" customHeight="1"/>
    <row r="1927" ht="17.25" customHeight="1"/>
    <row r="1928" ht="17.25" customHeight="1"/>
    <row r="1929" ht="17.25" customHeight="1"/>
    <row r="1930" ht="17.25" customHeight="1"/>
    <row r="1931" ht="17.25" customHeight="1"/>
    <row r="1932" ht="17.25" customHeight="1"/>
    <row r="1933" ht="17.25" customHeight="1"/>
    <row r="1934" ht="17.25" customHeight="1"/>
    <row r="1935" ht="17.25" customHeight="1"/>
    <row r="1936" ht="17.25" customHeight="1"/>
    <row r="1937" ht="17.25" customHeight="1"/>
    <row r="1938" ht="17.25" customHeight="1"/>
    <row r="1939" ht="17.25" customHeight="1"/>
    <row r="1940" ht="17.25" customHeight="1"/>
    <row r="1941" ht="17.25" customHeight="1"/>
    <row r="1942" ht="17.25" customHeight="1"/>
    <row r="1943" ht="17.25" customHeight="1"/>
    <row r="1944" ht="17.25" customHeight="1"/>
    <row r="1945" ht="17.25" customHeight="1"/>
    <row r="1946" ht="17.25" customHeight="1"/>
    <row r="1947" ht="17.25" customHeight="1"/>
    <row r="1948" ht="17.25" customHeight="1"/>
    <row r="1949" ht="17.25" customHeight="1"/>
    <row r="1950" ht="17.25" customHeight="1"/>
    <row r="1951" ht="17.25" customHeight="1"/>
    <row r="1952" ht="17.25" customHeight="1"/>
    <row r="1953" ht="17.25" customHeight="1"/>
    <row r="1954" ht="17.25" customHeight="1"/>
    <row r="1955" ht="17.25" customHeight="1"/>
    <row r="1956" ht="17.25" customHeight="1"/>
    <row r="1957" ht="17.25" customHeight="1"/>
    <row r="1958" ht="17.25" customHeight="1"/>
    <row r="1959" ht="17.25" customHeight="1"/>
    <row r="1960" ht="17.25" customHeight="1"/>
    <row r="1961" ht="17.25" customHeight="1"/>
    <row r="1962" ht="17.25" customHeight="1"/>
    <row r="1963" ht="17.25" customHeight="1"/>
    <row r="1964" ht="17.25" customHeight="1"/>
    <row r="1965" ht="17.25" customHeight="1"/>
    <row r="1966" ht="17.25" customHeight="1"/>
    <row r="1967" ht="17.25" customHeight="1"/>
    <row r="1968" ht="17.25" customHeight="1"/>
    <row r="1969" ht="17.25" customHeight="1"/>
    <row r="1970" ht="17.25" customHeight="1"/>
    <row r="1971" ht="17.25" customHeight="1"/>
    <row r="1972" ht="17.25" customHeight="1"/>
    <row r="1973" ht="17.25" customHeight="1"/>
    <row r="1974" ht="17.25" customHeight="1"/>
    <row r="1975" ht="17.25" customHeight="1"/>
    <row r="1976" ht="17.25" customHeight="1"/>
    <row r="1977" ht="17.25" customHeight="1"/>
    <row r="1978" ht="17.25" customHeight="1"/>
    <row r="1979" ht="17.25" customHeight="1"/>
    <row r="1980" ht="17.25" customHeight="1"/>
    <row r="1981" ht="17.25" customHeight="1"/>
    <row r="1982" ht="17.25" customHeight="1"/>
    <row r="1983" ht="17.25" customHeight="1"/>
    <row r="1984" ht="17.25" customHeight="1"/>
    <row r="1985" ht="17.25" customHeight="1"/>
    <row r="1986" ht="17.25" customHeight="1"/>
    <row r="1987" ht="17.25" customHeight="1"/>
    <row r="1988" ht="17.25" customHeight="1"/>
    <row r="1989" ht="17.25" customHeight="1"/>
    <row r="1990" ht="17.25" customHeight="1"/>
    <row r="1991" ht="17.25" customHeight="1"/>
    <row r="1992" ht="17.25" customHeight="1"/>
    <row r="1993" ht="17.25" customHeight="1"/>
    <row r="1994" ht="17.25" customHeight="1"/>
    <row r="1995" ht="17.25" customHeight="1"/>
    <row r="1996" ht="17.25" customHeight="1"/>
    <row r="1997" ht="17.25" customHeight="1"/>
    <row r="1998" ht="17.25" customHeight="1"/>
    <row r="1999" ht="17.25" customHeight="1"/>
    <row r="2000" ht="17.25" customHeight="1"/>
    <row r="2001" ht="17.25" customHeight="1"/>
    <row r="2002" ht="17.25" customHeight="1"/>
    <row r="2003" ht="17.25" customHeight="1"/>
    <row r="2004" ht="17.25" customHeight="1"/>
    <row r="2005" ht="17.25" customHeight="1"/>
    <row r="2006" ht="17.25" customHeight="1"/>
    <row r="2007" ht="17.25" customHeight="1"/>
    <row r="2008" ht="17.25" customHeight="1"/>
    <row r="2009" ht="17.25" customHeight="1"/>
    <row r="2010" ht="17.25" customHeight="1"/>
    <row r="2011" ht="17.25" customHeight="1"/>
    <row r="2012" ht="17.25" customHeight="1"/>
    <row r="2013" ht="17.25" customHeight="1"/>
    <row r="2014" ht="17.25" customHeight="1"/>
    <row r="2015" ht="17.25" customHeight="1"/>
    <row r="2016" ht="17.25" customHeight="1"/>
    <row r="2017" ht="17.25" customHeight="1"/>
    <row r="2018" ht="17.25" customHeight="1"/>
    <row r="2019" ht="17.25" customHeight="1"/>
    <row r="2020" ht="17.25" customHeight="1"/>
    <row r="2021" ht="17.25" customHeight="1"/>
    <row r="2022" ht="17.25" customHeight="1"/>
    <row r="2023" ht="17.25" customHeight="1"/>
    <row r="2024" ht="17.25" customHeight="1"/>
    <row r="2025" ht="17.25" customHeight="1"/>
    <row r="2026" ht="17.25" customHeight="1"/>
    <row r="2027" ht="17.25" customHeight="1"/>
    <row r="2028" ht="17.25" customHeight="1"/>
    <row r="2029" ht="17.25" customHeight="1"/>
    <row r="2030" ht="17.25" customHeight="1"/>
    <row r="2031" ht="17.25" customHeight="1"/>
    <row r="2032" ht="17.25" customHeight="1"/>
    <row r="2033" ht="17.25" customHeight="1"/>
    <row r="2034" ht="17.25" customHeight="1"/>
    <row r="2035" ht="17.25" customHeight="1"/>
    <row r="2036" ht="17.25" customHeight="1"/>
    <row r="2037" ht="17.25" customHeight="1"/>
    <row r="2038" ht="17.25" customHeight="1"/>
    <row r="2039" ht="17.25" customHeight="1"/>
    <row r="2040" ht="17.25" customHeight="1"/>
    <row r="2041" ht="17.25" customHeight="1"/>
    <row r="2042" ht="17.25" customHeight="1"/>
    <row r="2043" ht="17.25" customHeight="1"/>
    <row r="2044" ht="17.25" customHeight="1"/>
    <row r="2045" ht="17.25" customHeight="1"/>
    <row r="2046" ht="17.25" customHeight="1"/>
    <row r="2047" ht="17.25" customHeight="1"/>
    <row r="2048" ht="17.25" customHeight="1"/>
    <row r="2049" ht="17.25" customHeight="1"/>
    <row r="2050" ht="17.25" customHeight="1"/>
    <row r="2051" ht="17.25" customHeight="1"/>
    <row r="2052" ht="17.25" customHeight="1"/>
    <row r="2053" ht="17.25" customHeight="1"/>
    <row r="2054" ht="17.25" customHeight="1"/>
    <row r="2055" ht="17.25" customHeight="1"/>
    <row r="2056" ht="17.25" customHeight="1"/>
    <row r="2057" ht="17.25" customHeight="1"/>
    <row r="2058" ht="17.25" customHeight="1"/>
    <row r="2059" ht="17.25" customHeight="1"/>
    <row r="2060" ht="17.25" customHeight="1"/>
    <row r="2061" ht="17.25" customHeight="1"/>
    <row r="2062" ht="17.25" customHeight="1"/>
    <row r="2063" ht="17.25" customHeight="1"/>
    <row r="2064" ht="17.25" customHeight="1"/>
    <row r="2065" ht="17.25" customHeight="1"/>
    <row r="2066" ht="17.25" customHeight="1"/>
    <row r="2067" ht="17.25" customHeight="1"/>
    <row r="2068" ht="17.25" customHeight="1"/>
    <row r="2069" ht="17.25" customHeight="1"/>
    <row r="2070" ht="17.25" customHeight="1"/>
    <row r="2071" ht="17.25" customHeight="1"/>
    <row r="2072" ht="17.25" customHeight="1"/>
    <row r="2073" ht="17.25" customHeight="1"/>
    <row r="2074" ht="17.25" customHeight="1"/>
    <row r="2075" ht="17.25" customHeight="1"/>
    <row r="2076" ht="17.25" customHeight="1"/>
    <row r="2077" ht="17.25" customHeight="1"/>
    <row r="2078" ht="17.25" customHeight="1"/>
    <row r="2079" ht="17.25" customHeight="1"/>
    <row r="2080" ht="17.25" customHeight="1"/>
    <row r="2081" ht="17.25" customHeight="1"/>
    <row r="2082" ht="17.25" customHeight="1"/>
    <row r="2083" ht="17.25" customHeight="1"/>
    <row r="2084" ht="17.25" customHeight="1"/>
    <row r="2085" ht="17.25" customHeight="1"/>
    <row r="2086" ht="17.25" customHeight="1"/>
    <row r="2087" ht="17.25" customHeight="1"/>
    <row r="2088" ht="17.25" customHeight="1"/>
    <row r="2089" ht="17.25" customHeight="1"/>
    <row r="2090" ht="17.25" customHeight="1"/>
    <row r="2091" ht="17.25" customHeight="1"/>
    <row r="2092" ht="17.25" customHeight="1"/>
    <row r="2093" ht="17.25" customHeight="1"/>
    <row r="2094" ht="17.25" customHeight="1"/>
    <row r="2095" ht="17.25" customHeight="1"/>
    <row r="2096" ht="17.25" customHeight="1"/>
    <row r="2097" ht="17.25" customHeight="1"/>
    <row r="2098" ht="17.25" customHeight="1"/>
    <row r="2099" ht="17.25" customHeight="1"/>
    <row r="2100" ht="17.25" customHeight="1"/>
    <row r="2101" ht="17.25" customHeight="1"/>
    <row r="2102" ht="17.25" customHeight="1"/>
    <row r="2103" ht="17.25" customHeight="1"/>
    <row r="2104" ht="17.25" customHeight="1"/>
    <row r="2105" ht="17.25" customHeight="1"/>
    <row r="2106" ht="17.25" customHeight="1"/>
    <row r="2107" ht="17.25" customHeight="1"/>
    <row r="2108" ht="17.25" customHeight="1"/>
    <row r="2109" ht="17.25" customHeight="1"/>
    <row r="2110" ht="17.25" customHeight="1"/>
    <row r="2111" ht="17.25" customHeight="1"/>
    <row r="2112" ht="17.25" customHeight="1"/>
    <row r="2113" ht="17.25" customHeight="1"/>
    <row r="2114" ht="17.25" customHeight="1"/>
    <row r="2115" ht="17.25" customHeight="1"/>
    <row r="2116" ht="17.25" customHeight="1"/>
    <row r="2117" ht="17.25" customHeight="1"/>
    <row r="2118" ht="17.25" customHeight="1"/>
    <row r="2119" ht="17.25" customHeight="1"/>
    <row r="2120" ht="17.25" customHeight="1"/>
    <row r="2121" ht="17.25" customHeight="1"/>
    <row r="2122" ht="17.25" customHeight="1"/>
    <row r="2123" ht="17.25" customHeight="1"/>
    <row r="2124" ht="17.25" customHeight="1"/>
    <row r="2125" ht="17.25" customHeight="1"/>
    <row r="2126" ht="17.25" customHeight="1"/>
    <row r="2127" ht="17.25" customHeight="1"/>
    <row r="2128" ht="17.25" customHeight="1"/>
    <row r="2129" ht="17.25" customHeight="1"/>
    <row r="2130" ht="17.25" customHeight="1"/>
    <row r="2131" ht="17.25" customHeight="1"/>
    <row r="2132" ht="17.25" customHeight="1"/>
    <row r="2133" ht="17.25" customHeight="1"/>
    <row r="2134" ht="17.25" customHeight="1"/>
    <row r="2135" ht="17.25" customHeight="1"/>
    <row r="2136" ht="17.25" customHeight="1"/>
    <row r="2137" ht="17.25" customHeight="1"/>
    <row r="2138" ht="17.25" customHeight="1"/>
    <row r="2139" ht="17.25" customHeight="1"/>
    <row r="2140" ht="17.25" customHeight="1"/>
    <row r="2141" ht="17.25" customHeight="1"/>
    <row r="2142" ht="17.25" customHeight="1"/>
    <row r="2143" ht="17.25" customHeight="1"/>
    <row r="2144" ht="17.25" customHeight="1"/>
    <row r="2145" ht="17.25" customHeight="1"/>
    <row r="2146" ht="17.25" customHeight="1"/>
    <row r="2147" ht="17.25" customHeight="1"/>
    <row r="2148" ht="17.25" customHeight="1"/>
    <row r="2149" ht="17.25" customHeight="1"/>
    <row r="2150" ht="17.25" customHeight="1"/>
    <row r="2151" ht="17.25" customHeight="1"/>
    <row r="2152" ht="17.25" customHeight="1"/>
    <row r="2153" ht="17.25" customHeight="1"/>
    <row r="2154" ht="17.25" customHeight="1"/>
    <row r="2155" ht="17.25" customHeight="1"/>
    <row r="2156" ht="17.25" customHeight="1"/>
    <row r="2157" ht="17.25" customHeight="1"/>
    <row r="2158" ht="17.25" customHeight="1"/>
    <row r="2159" ht="17.25" customHeight="1"/>
    <row r="2160" ht="17.25" customHeight="1"/>
    <row r="2161" ht="17.25" customHeight="1"/>
    <row r="2162" ht="17.25" customHeight="1"/>
    <row r="2163" ht="17.25" customHeight="1"/>
    <row r="2164" ht="17.25" customHeight="1"/>
    <row r="2165" ht="17.25" customHeight="1"/>
    <row r="2166" ht="17.25" customHeight="1"/>
    <row r="2167" ht="17.25" customHeight="1"/>
    <row r="2168" ht="17.25" customHeight="1"/>
    <row r="2169" ht="17.25" customHeight="1"/>
    <row r="2170" ht="17.25" customHeight="1"/>
    <row r="2171" ht="17.25" customHeight="1"/>
    <row r="2172" ht="17.25" customHeight="1"/>
    <row r="2173" ht="17.25" customHeight="1"/>
    <row r="2174" ht="17.25" customHeight="1"/>
    <row r="2175" ht="17.25" customHeight="1"/>
    <row r="2176" ht="17.25" customHeight="1"/>
    <row r="2177" ht="17.25" customHeight="1"/>
    <row r="2178" ht="17.25" customHeight="1"/>
    <row r="2179" ht="17.25" customHeight="1"/>
    <row r="2180" ht="17.25" customHeight="1"/>
    <row r="2181" ht="17.25" customHeight="1"/>
    <row r="2182" ht="17.25" customHeight="1"/>
    <row r="2183" ht="17.25" customHeight="1"/>
    <row r="2184" ht="17.25" customHeight="1"/>
    <row r="2185" ht="17.25" customHeight="1"/>
    <row r="2186" ht="17.25" customHeight="1"/>
    <row r="2187" ht="17.25" customHeight="1"/>
    <row r="2188" ht="17.25" customHeight="1"/>
    <row r="2189" ht="17.25" customHeight="1"/>
    <row r="2190" ht="17.25" customHeight="1"/>
    <row r="2191" ht="17.25" customHeight="1"/>
    <row r="2192" ht="17.25" customHeight="1"/>
    <row r="2193" ht="17.25" customHeight="1"/>
    <row r="2194" ht="17.25" customHeight="1"/>
    <row r="2195" ht="17.25" customHeight="1"/>
    <row r="2196" ht="17.25" customHeight="1"/>
    <row r="2197" ht="17.25" customHeight="1"/>
    <row r="2198" ht="17.25" customHeight="1"/>
    <row r="2199" ht="17.25" customHeight="1"/>
    <row r="2200" ht="17.25" customHeight="1"/>
    <row r="2201" ht="17.25" customHeight="1"/>
    <row r="2202" ht="17.25" customHeight="1"/>
    <row r="2203" ht="17.25" customHeight="1"/>
    <row r="2204" ht="17.25" customHeight="1"/>
    <row r="2205" ht="17.25" customHeight="1"/>
    <row r="2206" ht="17.25" customHeight="1"/>
    <row r="2207" ht="17.25" customHeight="1"/>
    <row r="2208" ht="17.25" customHeight="1"/>
    <row r="2209" ht="17.25" customHeight="1"/>
    <row r="2210" ht="17.25" customHeight="1"/>
    <row r="2211" ht="17.25" customHeight="1"/>
    <row r="2212" ht="17.25" customHeight="1"/>
    <row r="2213" ht="17.25" customHeight="1"/>
    <row r="2214" ht="17.25" customHeight="1"/>
    <row r="2215" ht="17.25" customHeight="1"/>
    <row r="2216" ht="17.25" customHeight="1"/>
    <row r="2217" ht="17.25" customHeight="1"/>
    <row r="2218" ht="17.25" customHeight="1"/>
    <row r="2219" ht="17.25" customHeight="1"/>
    <row r="2220" ht="17.25" customHeight="1"/>
    <row r="2221" ht="17.25" customHeight="1"/>
    <row r="2222" ht="17.25" customHeight="1"/>
    <row r="2223" ht="17.25" customHeight="1"/>
    <row r="2224" ht="17.25" customHeight="1"/>
    <row r="2225" ht="17.25" customHeight="1"/>
    <row r="2226" ht="17.25" customHeight="1"/>
    <row r="2227" ht="17.25" customHeight="1"/>
    <row r="2228" ht="17.25" customHeight="1"/>
    <row r="2229" ht="17.25" customHeight="1"/>
    <row r="2230" ht="17.25" customHeight="1"/>
    <row r="2231" ht="17.25" customHeight="1"/>
    <row r="2232" ht="17.25" customHeight="1"/>
    <row r="2233" ht="17.25" customHeight="1"/>
    <row r="2234" ht="17.25" customHeight="1"/>
    <row r="2235" ht="17.25" customHeight="1"/>
    <row r="2236" ht="17.25" customHeight="1"/>
    <row r="2237" ht="17.25" customHeight="1"/>
    <row r="2238" ht="17.25" customHeight="1"/>
    <row r="2239" ht="17.25" customHeight="1"/>
    <row r="2240" ht="17.25" customHeight="1"/>
    <row r="2241" ht="17.25" customHeight="1"/>
    <row r="2242" ht="17.25" customHeight="1"/>
    <row r="2243" ht="17.25" customHeight="1"/>
    <row r="2244" ht="17.25" customHeight="1"/>
    <row r="2245" ht="17.25" customHeight="1"/>
    <row r="2246" ht="17.25" customHeight="1"/>
    <row r="2247" ht="17.25" customHeight="1"/>
    <row r="2248" ht="17.25" customHeight="1"/>
    <row r="2249" ht="17.25" customHeight="1"/>
    <row r="2250" ht="17.25" customHeight="1"/>
    <row r="2251" ht="17.25" customHeight="1"/>
    <row r="2252" ht="17.25" customHeight="1"/>
    <row r="2253" ht="17.25" customHeight="1"/>
    <row r="2254" ht="17.25" customHeight="1"/>
    <row r="2255" ht="17.25" customHeight="1"/>
    <row r="2256" ht="17.25" customHeight="1"/>
    <row r="2257" ht="17.25" customHeight="1"/>
    <row r="2258" ht="17.25" customHeight="1"/>
    <row r="2259" ht="17.25" customHeight="1"/>
    <row r="2260" ht="17.25" customHeight="1"/>
    <row r="2261" ht="17.25" customHeight="1"/>
    <row r="2262" ht="17.25" customHeight="1"/>
    <row r="2263" ht="17.25" customHeight="1"/>
    <row r="2264" ht="17.25" customHeight="1"/>
    <row r="2265" ht="17.25" customHeight="1"/>
    <row r="2266" ht="17.25" customHeight="1"/>
    <row r="2267" ht="17.25" customHeight="1"/>
    <row r="2268" ht="17.25" customHeight="1"/>
    <row r="2269" ht="17.25" customHeight="1"/>
    <row r="2270" ht="17.25" customHeight="1"/>
    <row r="2271" ht="17.25" customHeight="1"/>
    <row r="2272" ht="17.25" customHeight="1"/>
    <row r="2273" ht="17.25" customHeight="1"/>
    <row r="2274" ht="17.25" customHeight="1"/>
    <row r="2275" ht="17.25" customHeight="1"/>
    <row r="2276" ht="17.25" customHeight="1"/>
    <row r="2277" ht="17.25" customHeight="1"/>
    <row r="2278" ht="17.25" customHeight="1"/>
    <row r="2279" ht="17.25" customHeight="1"/>
    <row r="2280" ht="17.25" customHeight="1"/>
    <row r="2281" ht="17.25" customHeight="1"/>
    <row r="2282" ht="17.25" customHeight="1"/>
    <row r="2283" ht="17.25" customHeight="1"/>
    <row r="2284" ht="17.25" customHeight="1"/>
    <row r="2285" ht="17.25" customHeight="1"/>
    <row r="2286" ht="17.25" customHeight="1"/>
    <row r="2287" ht="17.25" customHeight="1"/>
    <row r="2288" ht="17.25" customHeight="1"/>
    <row r="2289" ht="17.25" customHeight="1"/>
    <row r="2290" ht="17.25" customHeight="1"/>
    <row r="2291" ht="17.25" customHeight="1"/>
    <row r="2292" ht="17.25" customHeight="1"/>
    <row r="2293" ht="17.25" customHeight="1"/>
    <row r="2294" ht="17.25" customHeight="1"/>
    <row r="2295" ht="17.25" customHeight="1"/>
    <row r="2296" ht="17.25" customHeight="1"/>
    <row r="2297" ht="17.25" customHeight="1"/>
    <row r="2298" ht="17.25" customHeight="1"/>
    <row r="2299" ht="17.25" customHeight="1"/>
    <row r="2300" ht="17.25" customHeight="1"/>
    <row r="2301" ht="17.25" customHeight="1"/>
    <row r="2302" ht="17.25" customHeight="1"/>
    <row r="2303" ht="17.25" customHeight="1"/>
    <row r="2304" ht="17.25" customHeight="1"/>
    <row r="2305" ht="17.25" customHeight="1"/>
    <row r="2306" ht="17.25" customHeight="1"/>
    <row r="2307" ht="17.25" customHeight="1"/>
    <row r="2308" ht="17.25" customHeight="1"/>
    <row r="2309" ht="17.25" customHeight="1"/>
    <row r="2310" ht="17.25" customHeight="1"/>
    <row r="2311" ht="17.25" customHeight="1"/>
    <row r="2312" ht="17.25" customHeight="1"/>
    <row r="2313" ht="17.25" customHeight="1"/>
    <row r="2314" ht="17.25" customHeight="1"/>
    <row r="2315" ht="17.25" customHeight="1"/>
    <row r="2316" ht="17.25" customHeight="1"/>
    <row r="2317" ht="17.25" customHeight="1"/>
    <row r="2318" ht="17.25" customHeight="1"/>
    <row r="2319" ht="17.25" customHeight="1"/>
    <row r="2320" ht="17.25" customHeight="1"/>
    <row r="2321" ht="17.25" customHeight="1"/>
    <row r="2322" ht="17.25" customHeight="1"/>
    <row r="2323" ht="17.25" customHeight="1"/>
    <row r="2324" ht="17.25" customHeight="1"/>
    <row r="2325" ht="17.25" customHeight="1"/>
    <row r="2326" ht="17.25" customHeight="1"/>
    <row r="2327" ht="17.25" customHeight="1"/>
    <row r="2328" ht="17.25" customHeight="1"/>
    <row r="2329" ht="17.25" customHeight="1"/>
    <row r="2330" ht="17.25" customHeight="1"/>
    <row r="2331" ht="17.25" customHeight="1"/>
    <row r="2332" ht="17.25" customHeight="1"/>
    <row r="2333" ht="17.25" customHeight="1"/>
    <row r="2334" ht="17.25" customHeight="1"/>
    <row r="2335" ht="17.25" customHeight="1"/>
    <row r="2336" ht="17.25" customHeight="1"/>
    <row r="2337" ht="17.25" customHeight="1"/>
    <row r="2338" ht="17.25" customHeight="1"/>
    <row r="2339" ht="17.25" customHeight="1"/>
    <row r="2340" ht="17.25" customHeight="1"/>
    <row r="2341" ht="17.25" customHeight="1"/>
    <row r="2342" ht="17.25" customHeight="1"/>
    <row r="2343" ht="17.25" customHeight="1"/>
    <row r="2344" ht="17.25" customHeight="1"/>
    <row r="2345" ht="17.25" customHeight="1"/>
    <row r="2346" ht="17.25" customHeight="1"/>
    <row r="2347" ht="17.25" customHeight="1"/>
    <row r="2348" ht="17.25" customHeight="1"/>
    <row r="2349" ht="17.25" customHeight="1"/>
    <row r="2350" ht="17.25" customHeight="1"/>
    <row r="2351" ht="17.25" customHeight="1"/>
    <row r="2352" ht="17.25" customHeight="1"/>
    <row r="2353" ht="17.25" customHeight="1"/>
    <row r="2354" ht="17.25" customHeight="1"/>
    <row r="2355" ht="17.25" customHeight="1"/>
    <row r="2356" ht="17.25" customHeight="1"/>
    <row r="2357" ht="17.25" customHeight="1"/>
    <row r="2358" ht="17.25" customHeight="1"/>
    <row r="2359" ht="17.25" customHeight="1"/>
    <row r="2360" ht="17.25" customHeight="1"/>
    <row r="2361" ht="17.25" customHeight="1"/>
    <row r="2362" ht="17.25" customHeight="1"/>
    <row r="2363" ht="17.25" customHeight="1"/>
    <row r="2364" ht="17.25" customHeight="1"/>
    <row r="2365" ht="17.25" customHeight="1"/>
    <row r="2366" ht="17.25" customHeight="1"/>
    <row r="2367" ht="17.25" customHeight="1"/>
    <row r="2368" ht="17.25" customHeight="1"/>
    <row r="2369" ht="17.25" customHeight="1"/>
    <row r="2370" ht="17.25" customHeight="1"/>
    <row r="2371" ht="17.25" customHeight="1"/>
    <row r="2372" ht="17.25" customHeight="1"/>
    <row r="2373" ht="17.25" customHeight="1"/>
    <row r="2374" ht="17.25" customHeight="1"/>
    <row r="2375" ht="17.25" customHeight="1"/>
    <row r="2376" ht="17.25" customHeight="1"/>
    <row r="2377" ht="17.25" customHeight="1"/>
    <row r="2378" ht="17.25" customHeight="1"/>
    <row r="2379" ht="17.25" customHeight="1"/>
    <row r="2380" ht="17.25" customHeight="1"/>
    <row r="2381" ht="17.25" customHeight="1"/>
    <row r="2382" ht="17.25" customHeight="1"/>
    <row r="2383" ht="17.25" customHeight="1"/>
    <row r="2384" ht="17.25" customHeight="1"/>
    <row r="2385" ht="17.25" customHeight="1"/>
    <row r="2386" ht="17.25" customHeight="1"/>
    <row r="2387" ht="17.25" customHeight="1"/>
    <row r="2388" ht="17.25" customHeight="1"/>
    <row r="2389" ht="17.25" customHeight="1"/>
    <row r="2390" ht="17.25" customHeight="1"/>
    <row r="2391" ht="17.25" customHeight="1"/>
    <row r="2392" ht="17.25" customHeight="1"/>
    <row r="2393" ht="17.25" customHeight="1"/>
    <row r="2394" ht="17.25" customHeight="1"/>
    <row r="2395" ht="17.25" customHeight="1"/>
    <row r="2396" ht="17.25" customHeight="1"/>
    <row r="2397" ht="17.25" customHeight="1"/>
    <row r="2398" ht="17.25" customHeight="1"/>
    <row r="2399" ht="17.25" customHeight="1"/>
    <row r="2400" ht="17.25" customHeight="1"/>
    <row r="2401" ht="17.25" customHeight="1"/>
    <row r="2402" ht="17.25" customHeight="1"/>
    <row r="2403" ht="17.25" customHeight="1"/>
    <row r="2404" ht="17.25" customHeight="1"/>
    <row r="2405" ht="17.25" customHeight="1"/>
    <row r="2406" ht="17.25" customHeight="1"/>
    <row r="2407" ht="17.25" customHeight="1"/>
    <row r="2408" ht="17.25" customHeight="1"/>
    <row r="2409" ht="17.25" customHeight="1"/>
    <row r="2410" ht="17.25" customHeight="1"/>
    <row r="2411" ht="17.25" customHeight="1"/>
    <row r="2412" ht="17.25" customHeight="1"/>
    <row r="2413" ht="17.25" customHeight="1"/>
    <row r="2414" ht="17.25" customHeight="1"/>
    <row r="2415" ht="17.25" customHeight="1"/>
    <row r="2416" ht="17.25" customHeight="1"/>
    <row r="2417" ht="17.25" customHeight="1"/>
    <row r="2418" ht="17.25" customHeight="1"/>
    <row r="2419" ht="17.25" customHeight="1"/>
    <row r="2420" ht="17.25" customHeight="1"/>
    <row r="2421" ht="17.25" customHeight="1"/>
    <row r="2422" ht="17.25" customHeight="1"/>
    <row r="2423" ht="17.25" customHeight="1"/>
    <row r="2424" ht="17.25" customHeight="1"/>
    <row r="2425" ht="17.25" customHeight="1"/>
    <row r="2426" ht="17.25" customHeight="1"/>
    <row r="2427" ht="17.25" customHeight="1"/>
    <row r="2428" ht="17.25" customHeight="1"/>
    <row r="2429" ht="17.25" customHeight="1"/>
    <row r="2430" ht="17.25" customHeight="1"/>
    <row r="2431" ht="17.25" customHeight="1"/>
    <row r="2432" ht="17.25" customHeight="1"/>
    <row r="2433" ht="17.25" customHeight="1"/>
    <row r="2434" ht="17.25" customHeight="1"/>
    <row r="2435" ht="17.25" customHeight="1"/>
    <row r="2436" ht="17.25" customHeight="1"/>
    <row r="2437" ht="17.25" customHeight="1"/>
    <row r="2438" ht="17.25" customHeight="1"/>
    <row r="2439" ht="17.25" customHeight="1"/>
    <row r="2440" ht="17.25" customHeight="1"/>
    <row r="2441" ht="17.25" customHeight="1"/>
    <row r="2442" ht="17.25" customHeight="1"/>
    <row r="2443" ht="17.25" customHeight="1"/>
    <row r="2444" ht="17.25" customHeight="1"/>
    <row r="2445" ht="17.25" customHeight="1"/>
    <row r="2446" ht="17.25" customHeight="1"/>
    <row r="2447" ht="17.25" customHeight="1"/>
    <row r="2448" ht="17.25" customHeight="1"/>
    <row r="2449" ht="17.25" customHeight="1"/>
    <row r="2450" ht="17.25" customHeight="1"/>
    <row r="2451" ht="17.25" customHeight="1"/>
    <row r="2452" ht="17.25" customHeight="1"/>
    <row r="2453" ht="17.25" customHeight="1"/>
    <row r="2454" ht="17.25" customHeight="1"/>
    <row r="2455" ht="17.25" customHeight="1"/>
    <row r="2456" ht="17.25" customHeight="1"/>
    <row r="2457" ht="17.25" customHeight="1"/>
    <row r="2458" ht="17.25" customHeight="1"/>
    <row r="2459" ht="17.25" customHeight="1"/>
    <row r="2460" ht="17.25" customHeight="1"/>
    <row r="2461" ht="17.25" customHeight="1"/>
    <row r="2462" ht="17.25" customHeight="1"/>
    <row r="2463" ht="17.25" customHeight="1"/>
    <row r="2464" ht="17.25" customHeight="1"/>
    <row r="2465" ht="17.25" customHeight="1"/>
    <row r="2466" ht="17.25" customHeight="1"/>
    <row r="2467" ht="17.25" customHeight="1"/>
    <row r="2468" ht="17.25" customHeight="1"/>
    <row r="2469" ht="17.25" customHeight="1"/>
    <row r="2470" ht="17.25" customHeight="1"/>
    <row r="2471" ht="17.25" customHeight="1"/>
    <row r="2472" ht="17.25" customHeight="1"/>
    <row r="2473" ht="17.25" customHeight="1"/>
    <row r="2474" ht="17.25" customHeight="1"/>
    <row r="2475" ht="17.25" customHeight="1"/>
    <row r="2476" ht="17.25" customHeight="1"/>
    <row r="2477" ht="17.25" customHeight="1"/>
    <row r="2478" ht="17.25" customHeight="1"/>
    <row r="2479" ht="17.25" customHeight="1"/>
    <row r="2480" ht="17.25" customHeight="1"/>
    <row r="2481" ht="17.25" customHeight="1"/>
    <row r="2482" ht="17.25" customHeight="1"/>
    <row r="2483" ht="17.25" customHeight="1"/>
    <row r="2484" ht="17.25" customHeight="1"/>
    <row r="2485" ht="17.25" customHeight="1"/>
    <row r="2486" ht="17.25" customHeight="1"/>
    <row r="2487" ht="17.25" customHeight="1"/>
    <row r="2488" ht="17.25" customHeight="1"/>
    <row r="2489" ht="17.25" customHeight="1"/>
    <row r="2490" ht="17.25" customHeight="1"/>
    <row r="2491" ht="17.25" customHeight="1"/>
    <row r="2492" ht="17.25" customHeight="1"/>
    <row r="2493" ht="17.25" customHeight="1"/>
    <row r="2494" ht="17.25" customHeight="1"/>
    <row r="2495" ht="17.25" customHeight="1"/>
    <row r="2496" ht="17.25" customHeight="1"/>
    <row r="2497" ht="17.25" customHeight="1"/>
    <row r="2498" ht="17.25" customHeight="1"/>
    <row r="2499" ht="17.25" customHeight="1"/>
    <row r="2500" ht="17.25" customHeight="1"/>
    <row r="2501" ht="17.25" customHeight="1"/>
    <row r="2502" ht="17.25" customHeight="1"/>
    <row r="2503" ht="17.25" customHeight="1"/>
    <row r="2504" ht="17.25" customHeight="1"/>
    <row r="2505" ht="17.25" customHeight="1"/>
    <row r="2506" ht="17.25" customHeight="1"/>
    <row r="2507" ht="17.25" customHeight="1"/>
    <row r="2508" ht="17.25" customHeight="1"/>
    <row r="2509" ht="17.25" customHeight="1"/>
    <row r="2510" ht="17.25" customHeight="1"/>
    <row r="2511" ht="17.25" customHeight="1"/>
    <row r="2512" ht="17.25" customHeight="1"/>
    <row r="2513" ht="17.25" customHeight="1"/>
    <row r="2514" ht="17.25" customHeight="1"/>
    <row r="2515" ht="17.25" customHeight="1"/>
    <row r="2516" ht="17.25" customHeight="1"/>
    <row r="2517" ht="17.25" customHeight="1"/>
    <row r="2518" ht="17.25" customHeight="1"/>
    <row r="2519" ht="17.25" customHeight="1"/>
    <row r="2520" ht="17.25" customHeight="1"/>
    <row r="2521" ht="17.25" customHeight="1"/>
    <row r="2522" ht="17.25" customHeight="1"/>
    <row r="2523" ht="17.25" customHeight="1"/>
    <row r="2524" ht="17.25" customHeight="1"/>
    <row r="2525" ht="17.25" customHeight="1"/>
    <row r="2526" ht="17.25" customHeight="1"/>
    <row r="2527" ht="17.25" customHeight="1"/>
    <row r="2528" ht="17.25" customHeight="1"/>
    <row r="2529" ht="17.25" customHeight="1"/>
    <row r="2530" ht="17.25" customHeight="1"/>
    <row r="2531" ht="17.25" customHeight="1"/>
    <row r="2532" ht="17.25" customHeight="1"/>
    <row r="2533" ht="17.25" customHeight="1"/>
    <row r="2534" ht="17.25" customHeight="1"/>
    <row r="2535" ht="17.25" customHeight="1"/>
    <row r="2536" ht="17.25" customHeight="1"/>
    <row r="2537" ht="17.25" customHeight="1"/>
    <row r="2538" ht="17.25" customHeight="1"/>
    <row r="2539" ht="17.25" customHeight="1"/>
    <row r="2540" ht="17.25" customHeight="1"/>
    <row r="2541" ht="17.25" customHeight="1"/>
    <row r="2542" ht="17.25" customHeight="1"/>
    <row r="2543" ht="17.25" customHeight="1"/>
    <row r="2544" ht="17.25" customHeight="1"/>
    <row r="2545" ht="17.25" customHeight="1"/>
    <row r="2546" ht="17.25" customHeight="1"/>
    <row r="2547" ht="17.25" customHeight="1"/>
    <row r="2548" ht="17.25" customHeight="1"/>
    <row r="2549" ht="17.25" customHeight="1"/>
    <row r="2550" ht="17.25" customHeight="1"/>
    <row r="2551" ht="17.25" customHeight="1"/>
    <row r="2552" ht="17.25" customHeight="1"/>
    <row r="2553" ht="17.25" customHeight="1"/>
    <row r="2554" ht="17.25" customHeight="1"/>
    <row r="2555" ht="17.25" customHeight="1"/>
    <row r="2556" ht="17.25" customHeight="1"/>
    <row r="2557" ht="17.25" customHeight="1"/>
    <row r="2558" ht="17.25" customHeight="1"/>
    <row r="2559" ht="17.25" customHeight="1"/>
    <row r="2560" ht="17.25" customHeight="1"/>
    <row r="2561" ht="17.25" customHeight="1"/>
    <row r="2562" ht="17.25" customHeight="1"/>
    <row r="2563" ht="17.25" customHeight="1"/>
    <row r="2564" ht="17.25" customHeight="1"/>
    <row r="2565" ht="17.25" customHeight="1"/>
    <row r="2566" ht="17.25" customHeight="1"/>
    <row r="2567" ht="17.25" customHeight="1"/>
    <row r="2568" ht="17.25" customHeight="1"/>
    <row r="2569" ht="17.25" customHeight="1"/>
    <row r="2570" ht="17.25" customHeight="1"/>
    <row r="2571" ht="17.25" customHeight="1"/>
    <row r="2572" ht="17.25" customHeight="1"/>
    <row r="2573" ht="17.25" customHeight="1"/>
    <row r="2574" ht="17.25" customHeight="1"/>
    <row r="2575" ht="17.25" customHeight="1"/>
    <row r="2576" ht="17.25" customHeight="1"/>
    <row r="2577" ht="17.25" customHeight="1"/>
    <row r="2578" ht="17.25" customHeight="1"/>
    <row r="2579" ht="17.25" customHeight="1"/>
    <row r="2580" ht="17.25" customHeight="1"/>
    <row r="2581" ht="17.25" customHeight="1"/>
    <row r="2582" ht="17.25" customHeight="1"/>
    <row r="2583" ht="17.25" customHeight="1"/>
    <row r="2584" ht="17.25" customHeight="1"/>
    <row r="2585" ht="17.25" customHeight="1"/>
    <row r="2586" ht="17.25" customHeight="1"/>
    <row r="2587" ht="17.25" customHeight="1"/>
    <row r="2588" ht="17.25" customHeight="1"/>
    <row r="2589" ht="17.25" customHeight="1"/>
    <row r="2590" ht="17.25" customHeight="1"/>
    <row r="2591" ht="17.25" customHeight="1"/>
    <row r="2592" ht="17.25" customHeight="1"/>
    <row r="2593" ht="17.25" customHeight="1"/>
    <row r="2594" ht="17.25" customHeight="1"/>
    <row r="2595" ht="17.25" customHeight="1"/>
    <row r="2596" ht="17.25" customHeight="1"/>
    <row r="2597" ht="17.25" customHeight="1"/>
    <row r="2598" ht="17.25" customHeight="1"/>
    <row r="2599" ht="17.25" customHeight="1"/>
    <row r="2600" ht="17.25" customHeight="1"/>
    <row r="2601" ht="17.25" customHeight="1"/>
    <row r="2602" ht="17.25" customHeight="1"/>
    <row r="2603" ht="17.25" customHeight="1"/>
    <row r="2604" ht="17.25" customHeight="1"/>
    <row r="2605" ht="17.25" customHeight="1"/>
    <row r="2606" ht="17.25" customHeight="1"/>
    <row r="2607" ht="17.25" customHeight="1"/>
    <row r="2608" ht="17.25" customHeight="1"/>
    <row r="2609" ht="17.25" customHeight="1"/>
    <row r="2610" ht="17.25" customHeight="1"/>
    <row r="2611" ht="17.25" customHeight="1"/>
    <row r="2612" ht="17.25" customHeight="1"/>
    <row r="2613" ht="17.25" customHeight="1"/>
    <row r="2614" ht="17.25" customHeight="1"/>
    <row r="2615" ht="17.25" customHeight="1"/>
    <row r="2616" ht="17.25" customHeight="1"/>
    <row r="2617" ht="17.25" customHeight="1"/>
    <row r="2618" ht="17.25" customHeight="1"/>
    <row r="2619" ht="17.25" customHeight="1"/>
    <row r="2620" ht="17.25" customHeight="1"/>
    <row r="2621" ht="17.25" customHeight="1"/>
    <row r="2622" ht="17.25" customHeight="1"/>
    <row r="2623" ht="17.25" customHeight="1"/>
    <row r="2624" ht="17.25" customHeight="1"/>
    <row r="2625" ht="17.25" customHeight="1"/>
    <row r="2626" ht="17.25" customHeight="1"/>
    <row r="2627" ht="17.25" customHeight="1"/>
    <row r="2628" ht="17.25" customHeight="1"/>
    <row r="2629" ht="17.25" customHeight="1"/>
    <row r="2630" ht="17.25" customHeight="1"/>
    <row r="2631" ht="17.25" customHeight="1"/>
    <row r="2632" ht="17.25" customHeight="1"/>
    <row r="2633" ht="17.25" customHeight="1"/>
    <row r="2634" ht="17.25" customHeight="1"/>
    <row r="2635" ht="17.25" customHeight="1"/>
    <row r="2636" ht="17.25" customHeight="1"/>
    <row r="2637" ht="17.25" customHeight="1"/>
    <row r="2638" ht="17.25" customHeight="1"/>
    <row r="2639" ht="17.25" customHeight="1"/>
    <row r="2640" ht="17.25" customHeight="1"/>
    <row r="2641" ht="17.25" customHeight="1"/>
    <row r="2642" ht="17.25" customHeight="1"/>
    <row r="2643" ht="17.25" customHeight="1"/>
    <row r="2644" ht="17.25" customHeight="1"/>
    <row r="2645" ht="17.25" customHeight="1"/>
    <row r="2646" ht="17.25" customHeight="1"/>
    <row r="2647" ht="17.25" customHeight="1"/>
    <row r="2648" ht="17.25" customHeight="1"/>
    <row r="2649" ht="17.25" customHeight="1"/>
    <row r="2650" ht="17.25" customHeight="1"/>
    <row r="2651" ht="17.25" customHeight="1"/>
    <row r="2652" ht="17.25" customHeight="1"/>
    <row r="2653" ht="17.25" customHeight="1"/>
    <row r="2654" ht="17.25" customHeight="1"/>
    <row r="2655" ht="17.25" customHeight="1"/>
    <row r="2656" ht="17.25" customHeight="1"/>
    <row r="2657" ht="17.25" customHeight="1"/>
    <row r="2658" ht="17.25" customHeight="1"/>
    <row r="2659" ht="17.25" customHeight="1"/>
    <row r="2660" ht="17.25" customHeight="1"/>
    <row r="2661" ht="17.25" customHeight="1"/>
    <row r="2662" ht="17.25" customHeight="1"/>
    <row r="2663" ht="17.25" customHeight="1"/>
    <row r="2664" ht="17.25" customHeight="1"/>
    <row r="2665" ht="17.25" customHeight="1"/>
    <row r="2666" ht="17.25" customHeight="1"/>
    <row r="2667" ht="17.25" customHeight="1"/>
    <row r="2668" ht="17.25" customHeight="1"/>
    <row r="2669" ht="17.25" customHeight="1"/>
    <row r="2670" ht="17.25" customHeight="1"/>
    <row r="2671" ht="17.25" customHeight="1"/>
    <row r="2672" ht="17.25" customHeight="1"/>
    <row r="2673" ht="17.25" customHeight="1"/>
    <row r="2674" ht="17.25" customHeight="1"/>
    <row r="2675" ht="17.25" customHeight="1"/>
    <row r="2676" ht="17.25" customHeight="1"/>
    <row r="2677" ht="17.25" customHeight="1"/>
    <row r="2678" ht="17.25" customHeight="1"/>
    <row r="2679" ht="17.25" customHeight="1"/>
    <row r="2680" ht="17.25" customHeight="1"/>
    <row r="2681" ht="17.25" customHeight="1"/>
    <row r="2682" ht="17.25" customHeight="1"/>
    <row r="2683" ht="17.25" customHeight="1"/>
    <row r="2684" ht="17.25" customHeight="1"/>
    <row r="2685" ht="17.25" customHeight="1"/>
    <row r="2686" ht="17.25" customHeight="1"/>
    <row r="2687" ht="17.25" customHeight="1"/>
    <row r="2688" ht="17.25" customHeight="1"/>
    <row r="2689" ht="17.25" customHeight="1"/>
    <row r="2690" ht="17.25" customHeight="1"/>
    <row r="2691" ht="17.25" customHeight="1"/>
    <row r="2692" ht="17.25" customHeight="1"/>
    <row r="2693" ht="17.25" customHeight="1"/>
    <row r="2694" ht="17.25" customHeight="1"/>
    <row r="2695" ht="17.25" customHeight="1"/>
    <row r="2696" ht="17.25" customHeight="1"/>
    <row r="2697" ht="17.25" customHeight="1"/>
    <row r="2698" ht="17.25" customHeight="1"/>
    <row r="2699" ht="17.25" customHeight="1"/>
    <row r="2700" ht="17.25" customHeight="1"/>
    <row r="2701" ht="17.25" customHeight="1"/>
    <row r="2702" ht="17.25" customHeight="1"/>
    <row r="2703" ht="17.25" customHeight="1"/>
    <row r="2704" ht="17.25" customHeight="1"/>
    <row r="2705" ht="17.25" customHeight="1"/>
    <row r="2706" ht="17.25" customHeight="1"/>
    <row r="2707" ht="17.25" customHeight="1"/>
    <row r="2708" ht="17.25" customHeight="1"/>
    <row r="2709" ht="17.25" customHeight="1"/>
    <row r="2710" ht="17.25" customHeight="1"/>
    <row r="2711" ht="17.25" customHeight="1"/>
    <row r="2712" ht="17.25" customHeight="1"/>
    <row r="2713" ht="17.25" customHeight="1"/>
    <row r="2714" ht="17.25" customHeight="1"/>
    <row r="2715" ht="17.25" customHeight="1"/>
    <row r="2716" ht="17.25" customHeight="1"/>
    <row r="2717" ht="17.25" customHeight="1"/>
    <row r="2718" ht="17.25" customHeight="1"/>
    <row r="2719" ht="17.25" customHeight="1"/>
    <row r="2720" ht="17.25" customHeight="1"/>
    <row r="2721" ht="17.25" customHeight="1"/>
    <row r="2722" ht="17.25" customHeight="1"/>
    <row r="2723" ht="17.25" customHeight="1"/>
    <row r="2724" ht="17.25" customHeight="1"/>
    <row r="2725" ht="17.25" customHeight="1"/>
    <row r="2726" ht="17.25" customHeight="1"/>
    <row r="2727" ht="17.25" customHeight="1"/>
    <row r="2728" ht="17.25" customHeight="1"/>
    <row r="2729" ht="17.25" customHeight="1"/>
    <row r="2730" ht="17.25" customHeight="1"/>
    <row r="2731" ht="17.25" customHeight="1"/>
    <row r="2732" ht="17.25" customHeight="1"/>
    <row r="2733" ht="17.25" customHeight="1"/>
    <row r="2734" ht="17.25" customHeight="1"/>
    <row r="2735" ht="17.25" customHeight="1"/>
    <row r="2736" ht="17.25" customHeight="1"/>
    <row r="2737" ht="17.25" customHeight="1"/>
    <row r="2738" ht="17.25" customHeight="1"/>
    <row r="2739" ht="17.25" customHeight="1"/>
    <row r="2740" ht="17.25" customHeight="1"/>
    <row r="2741" ht="17.25" customHeight="1"/>
    <row r="2742" ht="17.25" customHeight="1"/>
    <row r="2743" ht="17.25" customHeight="1"/>
    <row r="2744" ht="17.25" customHeight="1"/>
    <row r="2745" ht="17.25" customHeight="1"/>
    <row r="2746" ht="17.25" customHeight="1"/>
    <row r="2747" ht="17.25" customHeight="1"/>
    <row r="2748" ht="17.25" customHeight="1"/>
    <row r="2749" ht="17.25" customHeight="1"/>
    <row r="2750" ht="17.25" customHeight="1"/>
    <row r="2751" ht="17.25" customHeight="1"/>
    <row r="2752" ht="17.25" customHeight="1"/>
    <row r="2753" ht="17.25" customHeight="1"/>
    <row r="2754" ht="17.25" customHeight="1"/>
    <row r="2755" ht="17.25" customHeight="1"/>
    <row r="2756" ht="17.25" customHeight="1"/>
    <row r="2757" ht="17.25" customHeight="1"/>
    <row r="2758" ht="17.25" customHeight="1"/>
    <row r="2759" ht="17.25" customHeight="1"/>
    <row r="2760" ht="17.25" customHeight="1"/>
    <row r="2761" ht="17.25" customHeight="1"/>
    <row r="2762" ht="17.25" customHeight="1"/>
    <row r="2763" ht="17.25" customHeight="1"/>
    <row r="2764" ht="17.25" customHeight="1"/>
    <row r="2765" ht="17.25" customHeight="1"/>
    <row r="2766" ht="17.25" customHeight="1"/>
    <row r="2767" ht="17.25" customHeight="1"/>
    <row r="2768" ht="17.25" customHeight="1"/>
    <row r="2769" ht="17.25" customHeight="1"/>
    <row r="2770" ht="17.25" customHeight="1"/>
    <row r="2771" ht="17.25" customHeight="1"/>
    <row r="2772" ht="17.25" customHeight="1"/>
    <row r="2773" ht="17.25" customHeight="1"/>
    <row r="2774" ht="17.25" customHeight="1"/>
    <row r="2775" ht="17.25" customHeight="1"/>
    <row r="2776" ht="17.25" customHeight="1"/>
    <row r="2777" ht="17.25" customHeight="1"/>
    <row r="2778" ht="17.25" customHeight="1"/>
    <row r="2779" ht="17.25" customHeight="1"/>
    <row r="2780" ht="17.25" customHeight="1"/>
    <row r="2781" ht="17.25" customHeight="1"/>
    <row r="2782" ht="17.25" customHeight="1"/>
    <row r="2783" ht="17.25" customHeight="1"/>
    <row r="2784" ht="17.25" customHeight="1"/>
    <row r="2785" ht="17.25" customHeight="1"/>
    <row r="2786" ht="17.25" customHeight="1"/>
    <row r="2787" ht="17.25" customHeight="1"/>
    <row r="2788" ht="17.25" customHeight="1"/>
    <row r="2789" ht="17.25" customHeight="1"/>
    <row r="2790" ht="17.25" customHeight="1"/>
    <row r="2791" ht="17.25" customHeight="1"/>
    <row r="2792" ht="17.25" customHeight="1"/>
    <row r="2793" ht="17.25" customHeight="1"/>
    <row r="2794" ht="17.25" customHeight="1"/>
    <row r="2795" ht="17.25" customHeight="1"/>
    <row r="2796" ht="17.25" customHeight="1"/>
    <row r="2797" ht="17.25" customHeight="1"/>
    <row r="2798" ht="17.25" customHeight="1"/>
    <row r="2799" ht="17.25" customHeight="1"/>
    <row r="2800" ht="17.25" customHeight="1"/>
    <row r="2801" ht="17.25" customHeight="1"/>
    <row r="2802" ht="17.25" customHeight="1"/>
    <row r="2803" ht="17.25" customHeight="1"/>
    <row r="2804" ht="17.25" customHeight="1"/>
    <row r="2805" ht="17.25" customHeight="1"/>
    <row r="2806" ht="17.25" customHeight="1"/>
    <row r="2807" ht="17.25" customHeight="1"/>
    <row r="2808" ht="17.25" customHeight="1"/>
    <row r="2809" ht="17.25" customHeight="1"/>
    <row r="2810" ht="17.25" customHeight="1"/>
    <row r="2811" ht="17.25" customHeight="1"/>
    <row r="2812" ht="17.25" customHeight="1"/>
    <row r="2813" ht="17.25" customHeight="1"/>
    <row r="2814" ht="17.25" customHeight="1"/>
    <row r="2815" ht="17.25" customHeight="1"/>
    <row r="2816" ht="17.25" customHeight="1"/>
    <row r="2817" ht="17.25" customHeight="1"/>
    <row r="2818" ht="17.25" customHeight="1"/>
    <row r="2819" ht="17.25" customHeight="1"/>
    <row r="2820" ht="17.25" customHeight="1"/>
    <row r="2821" ht="17.25" customHeight="1"/>
    <row r="2822" ht="17.25" customHeight="1"/>
    <row r="2823" ht="17.25" customHeight="1"/>
    <row r="2824" ht="17.25" customHeight="1"/>
    <row r="2825" ht="17.25" customHeight="1"/>
    <row r="2826" ht="17.25" customHeight="1"/>
    <row r="2827" ht="17.25" customHeight="1"/>
    <row r="2828" ht="17.25" customHeight="1"/>
    <row r="2829" ht="17.25" customHeight="1"/>
    <row r="2830" ht="17.25" customHeight="1"/>
    <row r="2831" ht="17.25" customHeight="1"/>
    <row r="2832" ht="17.25" customHeight="1"/>
    <row r="2833" ht="17.25" customHeight="1"/>
    <row r="2834" ht="17.25" customHeight="1"/>
    <row r="2835" ht="17.25" customHeight="1"/>
    <row r="2836" ht="17.25" customHeight="1"/>
    <row r="2837" ht="17.25" customHeight="1"/>
    <row r="2838" ht="17.25" customHeight="1"/>
    <row r="2839" ht="17.25" customHeight="1"/>
    <row r="2840" ht="17.25" customHeight="1"/>
    <row r="2841" ht="17.25" customHeight="1"/>
    <row r="2842" ht="17.25" customHeight="1"/>
    <row r="2843" ht="17.25" customHeight="1"/>
    <row r="2844" ht="17.25" customHeight="1"/>
    <row r="2845" ht="17.25" customHeight="1"/>
    <row r="2846" ht="17.25" customHeight="1"/>
    <row r="2847" ht="17.25" customHeight="1"/>
    <row r="2848" ht="17.25" customHeight="1"/>
    <row r="2849" ht="17.25" customHeight="1"/>
    <row r="2850" ht="17.25" customHeight="1"/>
    <row r="2851" ht="17.25" customHeight="1"/>
    <row r="2852" ht="17.25" customHeight="1"/>
    <row r="2853" ht="17.25" customHeight="1"/>
    <row r="2854" ht="17.25" customHeight="1"/>
    <row r="2855" ht="17.25" customHeight="1"/>
    <row r="2856" ht="17.25" customHeight="1"/>
    <row r="2857" ht="17.25" customHeight="1"/>
    <row r="2858" ht="17.25" customHeight="1"/>
    <row r="2859" ht="17.25" customHeight="1"/>
    <row r="2860" ht="17.25" customHeight="1"/>
    <row r="2861" ht="17.25" customHeight="1"/>
    <row r="2862" ht="17.25" customHeight="1"/>
    <row r="2863" ht="17.25" customHeight="1"/>
    <row r="2864" ht="17.25" customHeight="1"/>
    <row r="2865" ht="17.25" customHeight="1"/>
    <row r="2866" ht="17.25" customHeight="1"/>
    <row r="2867" ht="17.25" customHeight="1"/>
    <row r="2868" ht="17.25" customHeight="1"/>
    <row r="2869" ht="17.25" customHeight="1"/>
    <row r="2870" ht="17.25" customHeight="1"/>
    <row r="2871" ht="17.25" customHeight="1"/>
    <row r="2872" ht="17.25" customHeight="1"/>
    <row r="2873" ht="17.25" customHeight="1"/>
    <row r="2874" ht="17.25" customHeight="1"/>
    <row r="2875" ht="17.25" customHeight="1"/>
    <row r="2876" ht="17.25" customHeight="1"/>
    <row r="2877" ht="17.25" customHeight="1"/>
    <row r="2878" ht="17.25" customHeight="1"/>
    <row r="2879" ht="17.25" customHeight="1"/>
    <row r="2880" ht="17.25" customHeight="1"/>
    <row r="2881" ht="17.25" customHeight="1"/>
    <row r="2882" ht="17.25" customHeight="1"/>
    <row r="2883" ht="17.25" customHeight="1"/>
    <row r="2884" ht="17.25" customHeight="1"/>
    <row r="2885" ht="17.25" customHeight="1"/>
    <row r="2886" ht="17.25" customHeight="1"/>
    <row r="2887" ht="17.25" customHeight="1"/>
    <row r="2888" ht="17.25" customHeight="1"/>
    <row r="2889" ht="17.25" customHeight="1"/>
    <row r="2890" ht="17.25" customHeight="1"/>
    <row r="2891" ht="17.25" customHeight="1"/>
    <row r="2892" ht="17.25" customHeight="1"/>
    <row r="2893" ht="17.25" customHeight="1"/>
    <row r="2894" ht="17.25" customHeight="1"/>
    <row r="2895" ht="17.25" customHeight="1"/>
    <row r="2896" ht="17.25" customHeight="1"/>
    <row r="2897" ht="17.25" customHeight="1"/>
    <row r="2898" ht="17.25" customHeight="1"/>
    <row r="2899" ht="17.25" customHeight="1"/>
    <row r="2900" ht="17.25" customHeight="1"/>
    <row r="2901" ht="17.25" customHeight="1"/>
    <row r="2902" ht="17.25" customHeight="1"/>
    <row r="2903" ht="17.25" customHeight="1"/>
    <row r="2904" ht="17.25" customHeight="1"/>
    <row r="2905" ht="17.25" customHeight="1"/>
    <row r="2906" ht="17.25" customHeight="1"/>
    <row r="2907" ht="17.25" customHeight="1"/>
    <row r="2908" ht="17.25" customHeight="1"/>
    <row r="2909" ht="17.25" customHeight="1"/>
    <row r="2910" ht="17.25" customHeight="1"/>
    <row r="2911" ht="17.25" customHeight="1"/>
    <row r="2912" ht="17.25" customHeight="1"/>
    <row r="2913" ht="17.25" customHeight="1"/>
    <row r="2914" ht="17.25" customHeight="1"/>
    <row r="2915" ht="17.25" customHeight="1"/>
    <row r="2916" ht="17.25" customHeight="1"/>
    <row r="2917" ht="17.25" customHeight="1"/>
    <row r="2918" ht="17.25" customHeight="1"/>
    <row r="2919" ht="17.25" customHeight="1"/>
    <row r="2920" ht="17.25" customHeight="1"/>
    <row r="2921" ht="17.25" customHeight="1"/>
    <row r="2922" ht="17.25" customHeight="1"/>
    <row r="2923" ht="17.25" customHeight="1"/>
    <row r="2924" ht="17.25" customHeight="1"/>
    <row r="2925" ht="17.25" customHeight="1"/>
    <row r="2926" ht="17.25" customHeight="1"/>
    <row r="2927" ht="17.25" customHeight="1"/>
    <row r="2928" ht="17.25" customHeight="1"/>
    <row r="2929" ht="17.25" customHeight="1"/>
    <row r="2930" ht="17.25" customHeight="1"/>
    <row r="2931" ht="17.25" customHeight="1"/>
    <row r="2932" ht="17.25" customHeight="1"/>
    <row r="2933" ht="17.25" customHeight="1"/>
    <row r="2934" ht="17.25" customHeight="1"/>
    <row r="2935" ht="17.25" customHeight="1"/>
    <row r="2936" ht="17.25" customHeight="1"/>
    <row r="2937" ht="17.25" customHeight="1"/>
    <row r="2938" ht="17.25" customHeight="1"/>
    <row r="2939" ht="17.25" customHeight="1"/>
    <row r="2940" ht="17.25" customHeight="1"/>
    <row r="2941" ht="17.25" customHeight="1"/>
    <row r="2942" ht="17.25" customHeight="1"/>
    <row r="2943" ht="17.25" customHeight="1"/>
    <row r="2944" ht="17.25" customHeight="1"/>
    <row r="2945" ht="17.25" customHeight="1"/>
    <row r="2946" ht="17.25" customHeight="1"/>
    <row r="2947" ht="17.25" customHeight="1"/>
    <row r="2948" ht="17.25" customHeight="1"/>
    <row r="2949" ht="17.25" customHeight="1"/>
    <row r="2950" ht="17.25" customHeight="1"/>
    <row r="2951" ht="17.25" customHeight="1"/>
    <row r="2952" ht="17.25" customHeight="1"/>
    <row r="2953" ht="17.25" customHeight="1"/>
    <row r="2954" ht="17.25" customHeight="1"/>
    <row r="2955" ht="17.25" customHeight="1"/>
    <row r="2956" ht="17.25" customHeight="1"/>
    <row r="2957" ht="17.25" customHeight="1"/>
    <row r="2958" ht="17.25" customHeight="1"/>
    <row r="2959" ht="17.25" customHeight="1"/>
    <row r="2960" ht="17.25" customHeight="1"/>
    <row r="2961" ht="17.25" customHeight="1"/>
    <row r="2962" ht="17.25" customHeight="1"/>
    <row r="2963" ht="17.25" customHeight="1"/>
    <row r="2964" ht="17.25" customHeight="1"/>
    <row r="2965" ht="17.25" customHeight="1"/>
    <row r="2966" ht="17.25" customHeight="1"/>
    <row r="2967" ht="17.25" customHeight="1"/>
    <row r="2968" ht="17.25" customHeight="1"/>
    <row r="2969" ht="17.25" customHeight="1"/>
    <row r="2970" ht="17.25" customHeight="1"/>
    <row r="2971" ht="17.25" customHeight="1"/>
    <row r="2972" ht="17.25" customHeight="1"/>
    <row r="2973" ht="17.25" customHeight="1"/>
    <row r="2974" ht="17.25" customHeight="1"/>
    <row r="2975" ht="17.25" customHeight="1"/>
    <row r="2976" ht="17.25" customHeight="1"/>
    <row r="2977" ht="17.25" customHeight="1"/>
    <row r="2978" ht="17.25" customHeight="1"/>
    <row r="2979" ht="17.25" customHeight="1"/>
    <row r="2980" ht="17.25" customHeight="1"/>
    <row r="2981" ht="17.25" customHeight="1"/>
    <row r="2982" ht="17.25" customHeight="1"/>
    <row r="2983" ht="17.25" customHeight="1"/>
    <row r="2984" ht="17.25" customHeight="1"/>
    <row r="2985" ht="17.25" customHeight="1"/>
    <row r="2986" ht="17.25" customHeight="1"/>
    <row r="2987" ht="17.25" customHeight="1"/>
    <row r="2988" ht="17.25" customHeight="1"/>
    <row r="2989" ht="17.25" customHeight="1"/>
    <row r="2990" ht="17.25" customHeight="1"/>
    <row r="2991" ht="17.25" customHeight="1"/>
    <row r="2992" ht="17.25" customHeight="1"/>
    <row r="2993" ht="17.25" customHeight="1"/>
    <row r="2994" ht="17.25" customHeight="1"/>
    <row r="2995" ht="17.25" customHeight="1"/>
    <row r="2996" ht="17.25" customHeight="1"/>
    <row r="2997" ht="17.25" customHeight="1"/>
    <row r="2998" ht="17.25" customHeight="1"/>
    <row r="2999" ht="17.25" customHeight="1"/>
    <row r="3000" ht="17.25" customHeight="1"/>
    <row r="3001" ht="17.25" customHeight="1"/>
    <row r="3002" ht="17.25" customHeight="1"/>
    <row r="3003" ht="17.25" customHeight="1"/>
    <row r="3004" ht="17.25" customHeight="1"/>
    <row r="3005" ht="17.25" customHeight="1"/>
    <row r="3006" ht="17.25" customHeight="1"/>
    <row r="3007" ht="17.25" customHeight="1"/>
    <row r="3008" ht="17.25" customHeight="1"/>
    <row r="3009" ht="17.25" customHeight="1"/>
    <row r="3010" ht="17.25" customHeight="1"/>
    <row r="3011" ht="17.25" customHeight="1"/>
    <row r="3012" ht="17.25" customHeight="1"/>
    <row r="3013" ht="17.25" customHeight="1"/>
    <row r="3014" ht="17.25" customHeight="1"/>
    <row r="3015" ht="17.25" customHeight="1"/>
    <row r="3016" ht="17.25" customHeight="1"/>
    <row r="3017" ht="17.25" customHeight="1"/>
    <row r="3018" ht="17.25" customHeight="1"/>
    <row r="3019" ht="17.25" customHeight="1"/>
    <row r="3020" ht="17.25" customHeight="1"/>
    <row r="3021" ht="17.25" customHeight="1"/>
    <row r="3022" ht="17.25" customHeight="1"/>
    <row r="3023" ht="17.25" customHeight="1"/>
    <row r="3024" ht="17.25" customHeight="1"/>
    <row r="3025" ht="17.25" customHeight="1"/>
    <row r="3026" ht="17.25" customHeight="1"/>
    <row r="3027" ht="17.25" customHeight="1"/>
    <row r="3028" ht="17.25" customHeight="1"/>
    <row r="3029" ht="17.25" customHeight="1"/>
    <row r="3030" ht="17.25" customHeight="1"/>
    <row r="3031" ht="17.25" customHeight="1"/>
    <row r="3032" ht="17.25" customHeight="1"/>
    <row r="3033" ht="17.25" customHeight="1"/>
    <row r="3034" ht="17.25" customHeight="1"/>
    <row r="3035" ht="17.25" customHeight="1"/>
    <row r="3036" ht="17.25" customHeight="1"/>
    <row r="3037" ht="17.25" customHeight="1"/>
    <row r="3038" ht="17.25" customHeight="1"/>
    <row r="3039" ht="17.25" customHeight="1"/>
    <row r="3040" ht="17.25" customHeight="1"/>
    <row r="3041" ht="17.25" customHeight="1"/>
    <row r="3042" ht="17.25" customHeight="1"/>
    <row r="3043" ht="17.25" customHeight="1"/>
    <row r="3044" ht="17.25" customHeight="1"/>
    <row r="3045" ht="17.25" customHeight="1"/>
    <row r="3046" ht="17.25" customHeight="1"/>
    <row r="3047" ht="17.25" customHeight="1"/>
    <row r="3048" ht="17.25" customHeight="1"/>
    <row r="3049" ht="17.25" customHeight="1"/>
    <row r="3050" ht="17.25" customHeight="1"/>
    <row r="3051" ht="17.25" customHeight="1"/>
    <row r="3052" ht="17.25" customHeight="1"/>
    <row r="3053" ht="17.25" customHeight="1"/>
    <row r="3054" ht="17.25" customHeight="1"/>
    <row r="3055" ht="17.25" customHeight="1"/>
    <row r="3056" ht="17.25" customHeight="1"/>
    <row r="3057" ht="17.25" customHeight="1"/>
  </sheetData>
  <sheetProtection algorithmName="SHA-512" hashValue="zdaERu5Rj2HZM3rMa1iF/lD11SQDYuX12ggl0bHPz62SfKIikOBoCWgrIsr9hyOGgeBkWYE1mpM09ch8WkimEA==" saltValue="an3PUxHiYJDNyDnCED9ZDQ==" spinCount="100000" sheet="1" objects="1" scenarios="1"/>
  <dataValidations count="1">
    <dataValidation type="list" allowBlank="1" showInputMessage="1" showErrorMessage="1" sqref="C12:C14" xr:uid="{7865783A-F0D1-4DEC-9430-094FE59A2BAA}">
      <formula1>ListaMaterias</formula1>
    </dataValidation>
  </dataValidations>
  <pageMargins left="0.511811024" right="0.511811024" top="0.78740157499999996" bottom="0.78740157499999996" header="0.31496062000000002" footer="0.31496062000000002"/>
  <pageSetup orientation="portrait" r:id="rId1"/>
  <ignoredErrors>
    <ignoredError sqref="I5" formula="1"/>
  </ignoredError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2DA17-5BCF-4F50-B4C1-7A0D9200617D}">
  <sheetPr codeName="Planilha11"/>
  <dimension ref="A1:T3138"/>
  <sheetViews>
    <sheetView showGridLines="0" showRowColHeaders="0" zoomScaleNormal="100" workbookViewId="0">
      <pane ySplit="9" topLeftCell="A10" activePane="bottomLeft" state="frozen"/>
      <selection pane="bottomLeft" activeCell="F16" sqref="F15:F16"/>
    </sheetView>
  </sheetViews>
  <sheetFormatPr defaultColWidth="0" defaultRowHeight="15"/>
  <cols>
    <col min="1" max="1" width="1.42578125" style="1" customWidth="1"/>
    <col min="2" max="2" width="10.140625" style="148" customWidth="1"/>
    <col min="3" max="3" width="41.42578125" style="148" customWidth="1"/>
    <col min="4" max="4" width="49.7109375" style="148" customWidth="1"/>
    <col min="5" max="5" width="12.85546875" style="148" customWidth="1"/>
    <col min="6" max="6" width="12.140625" style="148" bestFit="1" customWidth="1"/>
    <col min="7" max="20" width="9.140625" style="1" customWidth="1"/>
    <col min="21" max="16384" width="9.140625" style="1" hidden="1"/>
  </cols>
  <sheetData>
    <row r="1" spans="2:11" s="61" customFormat="1"/>
    <row r="2" spans="2:11">
      <c r="B2" s="1"/>
      <c r="C2" s="1"/>
      <c r="D2" s="1"/>
      <c r="E2" s="1"/>
      <c r="F2" s="1"/>
    </row>
    <row r="3" spans="2:11" ht="11.25" customHeight="1">
      <c r="B3" s="1"/>
      <c r="C3" s="1"/>
      <c r="D3" s="1"/>
      <c r="E3" s="1"/>
      <c r="F3" s="1"/>
      <c r="I3" s="178"/>
      <c r="J3" s="178"/>
      <c r="K3" s="178"/>
    </row>
    <row r="4" spans="2:11" ht="6" customHeight="1">
      <c r="B4" s="8"/>
      <c r="C4" s="1"/>
      <c r="D4" s="45"/>
      <c r="E4" s="45"/>
      <c r="F4" s="45"/>
      <c r="I4" s="298">
        <f>G6</f>
        <v>0.65</v>
      </c>
      <c r="J4" s="178"/>
      <c r="K4" s="178"/>
    </row>
    <row r="5" spans="2:11" ht="6.75" customHeight="1">
      <c r="B5" s="8"/>
      <c r="C5" s="1"/>
      <c r="D5" s="45"/>
      <c r="E5" s="45"/>
      <c r="F5" s="45"/>
      <c r="G5" s="184"/>
      <c r="I5" s="178"/>
      <c r="J5" s="178"/>
      <c r="K5" s="178"/>
    </row>
    <row r="6" spans="2:11" ht="24.75" customHeight="1">
      <c r="B6" s="8"/>
      <c r="C6" s="1"/>
      <c r="D6" s="45"/>
      <c r="E6" s="544" t="s">
        <v>204</v>
      </c>
      <c r="F6" s="545"/>
      <c r="G6" s="408">
        <v>0.65</v>
      </c>
      <c r="H6" s="185"/>
      <c r="I6" s="178">
        <f>SUBTOTAL(9,Tabela5[Questões])</f>
        <v>74</v>
      </c>
      <c r="J6" s="178"/>
      <c r="K6" s="178"/>
    </row>
    <row r="7" spans="2:11" ht="0.75" customHeight="1">
      <c r="B7" s="8"/>
      <c r="C7" s="1"/>
      <c r="D7" s="45"/>
      <c r="E7" s="45"/>
      <c r="F7" s="45"/>
      <c r="I7" s="178">
        <f>SUBTOTAL(9,Tabela5[Acertos])</f>
        <v>54</v>
      </c>
      <c r="J7" s="178">
        <f>I6-I7</f>
        <v>20</v>
      </c>
      <c r="K7" s="178"/>
    </row>
    <row r="8" spans="2:11" ht="3" customHeight="1">
      <c r="B8" s="19"/>
      <c r="C8" s="1"/>
      <c r="D8" s="1"/>
      <c r="E8" s="1"/>
      <c r="F8" s="1"/>
      <c r="G8" s="5"/>
      <c r="I8" s="178"/>
      <c r="J8" s="178"/>
      <c r="K8" s="178"/>
    </row>
    <row r="9" spans="2:11" ht="17.25" customHeight="1">
      <c r="B9" s="242" t="s">
        <v>5</v>
      </c>
      <c r="C9" s="243" t="s">
        <v>7</v>
      </c>
      <c r="D9" s="244" t="s">
        <v>8</v>
      </c>
      <c r="E9" s="245" t="s">
        <v>9</v>
      </c>
      <c r="F9" s="245" t="s">
        <v>10</v>
      </c>
      <c r="G9" s="246" t="s">
        <v>4</v>
      </c>
      <c r="H9" s="5"/>
      <c r="I9" s="178"/>
      <c r="J9" s="178"/>
      <c r="K9" s="178"/>
    </row>
    <row r="10" spans="2:11" s="123" customFormat="1" ht="16.5" customHeight="1">
      <c r="B10" s="288">
        <v>43449</v>
      </c>
      <c r="C10" s="109" t="s">
        <v>224</v>
      </c>
      <c r="D10" s="289"/>
      <c r="E10" s="290">
        <v>10</v>
      </c>
      <c r="F10" s="290">
        <v>7</v>
      </c>
      <c r="G10" s="180">
        <f>IFERROR(Tabela5[[#This Row],[Acertos]]/Tabela5[[#This Row],[Questões]],"")</f>
        <v>0.7</v>
      </c>
    </row>
    <row r="11" spans="2:11" s="123" customFormat="1" ht="16.5" customHeight="1">
      <c r="B11" s="291">
        <v>43450</v>
      </c>
      <c r="C11" s="292" t="s">
        <v>226</v>
      </c>
      <c r="D11" s="293"/>
      <c r="E11" s="294">
        <v>45</v>
      </c>
      <c r="F11" s="294">
        <v>29</v>
      </c>
      <c r="G11" s="181">
        <f>IFERROR(Tabela5[[#This Row],[Acertos]]/Tabela5[[#This Row],[Questões]],"")</f>
        <v>0.64444444444444449</v>
      </c>
    </row>
    <row r="12" spans="2:11" s="123" customFormat="1" ht="16.5" customHeight="1">
      <c r="B12" s="295">
        <v>43451</v>
      </c>
      <c r="C12" s="110" t="s">
        <v>225</v>
      </c>
      <c r="D12" s="296"/>
      <c r="E12" s="297">
        <v>19</v>
      </c>
      <c r="F12" s="297">
        <v>18</v>
      </c>
      <c r="G12" s="182">
        <f>IFERROR(Tabela5[[#This Row],[Acertos]]/Tabela5[[#This Row],[Questões]],"")</f>
        <v>0.94736842105263153</v>
      </c>
    </row>
    <row r="13" spans="2:11" s="123" customFormat="1" ht="16.5" customHeight="1">
      <c r="B13" s="148"/>
      <c r="C13" s="148"/>
      <c r="D13" s="148"/>
      <c r="E13" s="148"/>
      <c r="F13" s="148"/>
      <c r="G13" s="1"/>
    </row>
    <row r="14" spans="2:11" s="123" customFormat="1" ht="16.5" customHeight="1">
      <c r="B14" s="148"/>
      <c r="C14" s="148"/>
      <c r="D14" s="148"/>
      <c r="E14" s="148"/>
      <c r="F14" s="148"/>
      <c r="G14" s="1"/>
    </row>
    <row r="15" spans="2:11" s="123" customFormat="1" ht="16.5" customHeight="1">
      <c r="B15" s="148"/>
      <c r="C15" s="148"/>
      <c r="D15" s="148"/>
      <c r="E15" s="148"/>
      <c r="F15" s="148"/>
      <c r="G15" s="1"/>
    </row>
    <row r="16" spans="2:11" s="123" customFormat="1" ht="16.5" customHeight="1">
      <c r="B16" s="148"/>
      <c r="C16" s="148"/>
      <c r="D16" s="148"/>
      <c r="E16" s="148"/>
      <c r="F16" s="148"/>
      <c r="G16" s="1"/>
    </row>
    <row r="17" spans="2:7" s="123" customFormat="1" ht="16.5" customHeight="1">
      <c r="B17" s="148"/>
      <c r="C17" s="148"/>
      <c r="D17" s="148"/>
      <c r="E17" s="148"/>
      <c r="F17" s="148"/>
      <c r="G17" s="1"/>
    </row>
    <row r="18" spans="2:7" s="123" customFormat="1" ht="16.5" customHeight="1">
      <c r="B18" s="148"/>
      <c r="C18" s="148"/>
      <c r="D18" s="148"/>
      <c r="E18" s="148"/>
      <c r="F18" s="148"/>
      <c r="G18" s="1"/>
    </row>
    <row r="19" spans="2:7" s="123" customFormat="1" ht="16.5" customHeight="1">
      <c r="B19" s="148"/>
      <c r="C19" s="148"/>
      <c r="D19" s="148"/>
      <c r="E19" s="148"/>
      <c r="F19" s="148"/>
      <c r="G19" s="1"/>
    </row>
    <row r="20" spans="2:7" s="123" customFormat="1" ht="16.5" customHeight="1">
      <c r="B20" s="148"/>
      <c r="C20" s="148"/>
      <c r="D20" s="148"/>
      <c r="E20" s="148"/>
      <c r="F20" s="148"/>
      <c r="G20" s="1"/>
    </row>
    <row r="21" spans="2:7" s="123" customFormat="1" ht="16.5" customHeight="1">
      <c r="B21" s="148"/>
      <c r="C21" s="148"/>
      <c r="D21" s="148"/>
      <c r="E21" s="148"/>
      <c r="F21" s="148"/>
      <c r="G21" s="1"/>
    </row>
    <row r="22" spans="2:7" s="123" customFormat="1" ht="16.5" customHeight="1">
      <c r="B22" s="148"/>
      <c r="C22" s="148"/>
      <c r="D22" s="148"/>
      <c r="E22" s="148"/>
      <c r="F22" s="148"/>
      <c r="G22" s="1"/>
    </row>
    <row r="23" spans="2:7" s="123" customFormat="1" ht="16.5" customHeight="1">
      <c r="B23" s="148"/>
      <c r="C23" s="148"/>
      <c r="D23" s="148"/>
      <c r="E23" s="148"/>
      <c r="F23" s="148"/>
      <c r="G23" s="1"/>
    </row>
    <row r="24" spans="2:7" s="123" customFormat="1" ht="16.5" customHeight="1">
      <c r="B24" s="148"/>
      <c r="C24" s="148"/>
      <c r="D24" s="148"/>
      <c r="E24" s="148"/>
      <c r="F24" s="148"/>
      <c r="G24" s="1"/>
    </row>
    <row r="25" spans="2:7" s="123" customFormat="1" ht="16.5" customHeight="1">
      <c r="B25" s="148"/>
      <c r="C25" s="148"/>
      <c r="D25" s="148"/>
      <c r="E25" s="148"/>
      <c r="F25" s="148"/>
      <c r="G25" s="1"/>
    </row>
    <row r="26" spans="2:7" s="123" customFormat="1" ht="16.5" customHeight="1">
      <c r="B26" s="148"/>
      <c r="C26" s="148"/>
      <c r="D26" s="148"/>
      <c r="E26" s="148"/>
      <c r="F26" s="148"/>
      <c r="G26" s="1"/>
    </row>
    <row r="27" spans="2:7" s="123" customFormat="1" ht="16.5" customHeight="1">
      <c r="B27" s="148"/>
      <c r="C27" s="148"/>
      <c r="D27" s="148"/>
      <c r="E27" s="148"/>
      <c r="F27" s="148"/>
      <c r="G27" s="1"/>
    </row>
    <row r="28" spans="2:7" s="123" customFormat="1" ht="16.5" customHeight="1">
      <c r="B28" s="148"/>
      <c r="C28" s="148"/>
      <c r="D28" s="148"/>
      <c r="E28" s="148"/>
      <c r="F28" s="148"/>
      <c r="G28" s="1"/>
    </row>
    <row r="29" spans="2:7" s="123" customFormat="1" ht="16.5" customHeight="1">
      <c r="B29" s="148"/>
      <c r="C29" s="148"/>
      <c r="D29" s="148"/>
      <c r="E29" s="148"/>
      <c r="F29" s="148"/>
      <c r="G29" s="1"/>
    </row>
    <row r="30" spans="2:7" s="123" customFormat="1" ht="16.5" customHeight="1">
      <c r="B30" s="148"/>
      <c r="C30" s="148"/>
      <c r="D30" s="148"/>
      <c r="E30" s="148"/>
      <c r="F30" s="148"/>
      <c r="G30" s="1"/>
    </row>
    <row r="31" spans="2:7" s="123" customFormat="1" ht="16.5" customHeight="1">
      <c r="B31" s="148"/>
      <c r="C31" s="148"/>
      <c r="D31" s="148"/>
      <c r="E31" s="148"/>
      <c r="F31" s="148"/>
      <c r="G31" s="1"/>
    </row>
    <row r="32" spans="2:7" s="123" customFormat="1" ht="16.5" customHeight="1">
      <c r="B32" s="148"/>
      <c r="C32" s="148"/>
      <c r="D32" s="148"/>
      <c r="E32" s="148"/>
      <c r="F32" s="148"/>
      <c r="G32" s="1"/>
    </row>
    <row r="33" spans="2:7" s="123" customFormat="1" ht="16.5" customHeight="1">
      <c r="B33" s="148"/>
      <c r="C33" s="148"/>
      <c r="D33" s="148"/>
      <c r="E33" s="148"/>
      <c r="F33" s="148"/>
      <c r="G33" s="1"/>
    </row>
    <row r="34" spans="2:7" s="123" customFormat="1" ht="16.5" customHeight="1">
      <c r="B34" s="148"/>
      <c r="C34" s="148"/>
      <c r="D34" s="148"/>
      <c r="E34" s="148"/>
      <c r="F34" s="148"/>
      <c r="G34" s="1"/>
    </row>
    <row r="35" spans="2:7" s="123" customFormat="1" ht="16.5" customHeight="1">
      <c r="B35" s="148"/>
      <c r="C35" s="148"/>
      <c r="D35" s="148"/>
      <c r="E35" s="148"/>
      <c r="F35" s="148"/>
      <c r="G35" s="1"/>
    </row>
    <row r="36" spans="2:7" s="123" customFormat="1" ht="16.5" customHeight="1">
      <c r="B36" s="148"/>
      <c r="C36" s="148"/>
      <c r="D36" s="148"/>
      <c r="E36" s="148"/>
      <c r="F36" s="148"/>
      <c r="G36" s="1"/>
    </row>
    <row r="37" spans="2:7" s="123" customFormat="1" ht="16.5" customHeight="1">
      <c r="B37" s="148"/>
      <c r="C37" s="148"/>
      <c r="D37" s="148"/>
      <c r="E37" s="148"/>
      <c r="F37" s="148"/>
      <c r="G37" s="1"/>
    </row>
    <row r="38" spans="2:7" s="123" customFormat="1" ht="16.5" customHeight="1">
      <c r="B38" s="148"/>
      <c r="C38" s="148"/>
      <c r="D38" s="148"/>
      <c r="E38" s="148"/>
      <c r="F38" s="148"/>
      <c r="G38" s="1"/>
    </row>
    <row r="39" spans="2:7" s="123" customFormat="1" ht="16.5" customHeight="1">
      <c r="B39" s="148"/>
      <c r="C39" s="148"/>
      <c r="D39" s="148"/>
      <c r="E39" s="148"/>
      <c r="F39" s="148"/>
      <c r="G39" s="1"/>
    </row>
    <row r="40" spans="2:7" s="123" customFormat="1" ht="16.5" customHeight="1">
      <c r="B40" s="148"/>
      <c r="C40" s="148"/>
      <c r="D40" s="148"/>
      <c r="E40" s="148"/>
      <c r="F40" s="148"/>
      <c r="G40" s="1"/>
    </row>
    <row r="41" spans="2:7" s="123" customFormat="1" ht="16.5" customHeight="1">
      <c r="B41" s="148"/>
      <c r="C41" s="148"/>
      <c r="D41" s="148"/>
      <c r="E41" s="148"/>
      <c r="F41" s="148"/>
      <c r="G41" s="1"/>
    </row>
    <row r="42" spans="2:7" s="123" customFormat="1" ht="16.5" customHeight="1">
      <c r="B42" s="148"/>
      <c r="C42" s="148"/>
      <c r="D42" s="148"/>
      <c r="E42" s="148"/>
      <c r="F42" s="148"/>
      <c r="G42" s="1"/>
    </row>
    <row r="43" spans="2:7" s="123" customFormat="1" ht="16.5" customHeight="1">
      <c r="B43" s="148"/>
      <c r="C43" s="148"/>
      <c r="D43" s="148"/>
      <c r="E43" s="148"/>
      <c r="F43" s="148"/>
      <c r="G43" s="1"/>
    </row>
    <row r="44" spans="2:7" s="123" customFormat="1" ht="16.5" customHeight="1">
      <c r="B44" s="148"/>
      <c r="C44" s="148"/>
      <c r="D44" s="148"/>
      <c r="E44" s="148"/>
      <c r="F44" s="148"/>
      <c r="G44" s="1"/>
    </row>
    <row r="45" spans="2:7" s="123" customFormat="1" ht="16.5" customHeight="1">
      <c r="B45" s="148"/>
      <c r="C45" s="148"/>
      <c r="D45" s="148"/>
      <c r="E45" s="148"/>
      <c r="F45" s="148"/>
      <c r="G45" s="1"/>
    </row>
    <row r="46" spans="2:7" s="123" customFormat="1" ht="16.5" customHeight="1">
      <c r="B46" s="148"/>
      <c r="C46" s="148"/>
      <c r="D46" s="148"/>
      <c r="E46" s="148"/>
      <c r="F46" s="148"/>
      <c r="G46" s="1"/>
    </row>
    <row r="47" spans="2:7" s="123" customFormat="1" ht="16.5" customHeight="1">
      <c r="B47" s="148"/>
      <c r="C47" s="148"/>
      <c r="D47" s="148"/>
      <c r="E47" s="148"/>
      <c r="F47" s="148"/>
      <c r="G47" s="1"/>
    </row>
    <row r="48" spans="2:7" s="123" customFormat="1" ht="16.5" customHeight="1">
      <c r="B48" s="148"/>
      <c r="C48" s="148"/>
      <c r="D48" s="148"/>
      <c r="E48" s="148"/>
      <c r="F48" s="148"/>
      <c r="G48" s="1"/>
    </row>
    <row r="49" spans="2:7" s="123" customFormat="1" ht="16.5" customHeight="1">
      <c r="B49" s="148"/>
      <c r="C49" s="148"/>
      <c r="D49" s="148"/>
      <c r="E49" s="148"/>
      <c r="F49" s="148"/>
      <c r="G49" s="1"/>
    </row>
    <row r="50" spans="2:7" s="123" customFormat="1" ht="16.5" customHeight="1">
      <c r="B50" s="148"/>
      <c r="C50" s="148"/>
      <c r="D50" s="148"/>
      <c r="E50" s="148"/>
      <c r="F50" s="148"/>
      <c r="G50" s="1"/>
    </row>
    <row r="51" spans="2:7" s="123" customFormat="1" ht="16.5" customHeight="1">
      <c r="B51" s="148"/>
      <c r="C51" s="148"/>
      <c r="D51" s="148"/>
      <c r="E51" s="148"/>
      <c r="F51" s="148"/>
      <c r="G51" s="1"/>
    </row>
    <row r="52" spans="2:7" s="123" customFormat="1" ht="16.5" customHeight="1">
      <c r="B52" s="148"/>
      <c r="C52" s="148"/>
      <c r="D52" s="148"/>
      <c r="E52" s="148"/>
      <c r="F52" s="148"/>
      <c r="G52" s="1"/>
    </row>
    <row r="53" spans="2:7" s="123" customFormat="1" ht="16.5" customHeight="1">
      <c r="B53" s="148"/>
      <c r="C53" s="148"/>
      <c r="D53" s="148"/>
      <c r="E53" s="148"/>
      <c r="F53" s="148"/>
      <c r="G53" s="1"/>
    </row>
    <row r="54" spans="2:7" s="123" customFormat="1" ht="16.5" customHeight="1">
      <c r="B54" s="148"/>
      <c r="C54" s="148"/>
      <c r="D54" s="148"/>
      <c r="E54" s="148"/>
      <c r="F54" s="148"/>
      <c r="G54" s="1"/>
    </row>
    <row r="55" spans="2:7" s="123" customFormat="1" ht="16.5" customHeight="1">
      <c r="B55" s="148"/>
      <c r="C55" s="148"/>
      <c r="D55" s="148"/>
      <c r="E55" s="148"/>
      <c r="F55" s="148"/>
      <c r="G55" s="1"/>
    </row>
    <row r="56" spans="2:7" s="123" customFormat="1" ht="16.5" customHeight="1">
      <c r="B56" s="148"/>
      <c r="C56" s="148"/>
      <c r="D56" s="148"/>
      <c r="E56" s="148"/>
      <c r="F56" s="148"/>
      <c r="G56" s="1"/>
    </row>
    <row r="57" spans="2:7" s="123" customFormat="1" ht="16.5" customHeight="1">
      <c r="B57" s="148"/>
      <c r="C57" s="148"/>
      <c r="D57" s="148"/>
      <c r="E57" s="148"/>
      <c r="F57" s="148"/>
      <c r="G57" s="1"/>
    </row>
    <row r="58" spans="2:7" s="123" customFormat="1" ht="16.5" customHeight="1">
      <c r="B58" s="148"/>
      <c r="C58" s="148"/>
      <c r="D58" s="148"/>
      <c r="E58" s="148"/>
      <c r="F58" s="148"/>
      <c r="G58" s="1"/>
    </row>
    <row r="59" spans="2:7" s="123" customFormat="1" ht="16.5" customHeight="1">
      <c r="B59" s="148"/>
      <c r="C59" s="148"/>
      <c r="D59" s="148"/>
      <c r="E59" s="148"/>
      <c r="F59" s="148"/>
      <c r="G59" s="1"/>
    </row>
    <row r="60" spans="2:7" s="123" customFormat="1" ht="16.5" customHeight="1">
      <c r="B60" s="148"/>
      <c r="C60" s="148"/>
      <c r="D60" s="148"/>
      <c r="E60" s="148"/>
      <c r="F60" s="148"/>
      <c r="G60" s="1"/>
    </row>
    <row r="61" spans="2:7" s="123" customFormat="1" ht="16.5" customHeight="1">
      <c r="B61" s="148"/>
      <c r="C61" s="148"/>
      <c r="D61" s="148"/>
      <c r="E61" s="148"/>
      <c r="F61" s="148"/>
      <c r="G61" s="1"/>
    </row>
    <row r="62" spans="2:7" s="123" customFormat="1" ht="16.5" customHeight="1">
      <c r="B62" s="148"/>
      <c r="C62" s="148"/>
      <c r="D62" s="148"/>
      <c r="E62" s="148"/>
      <c r="F62" s="148"/>
      <c r="G62" s="1"/>
    </row>
    <row r="63" spans="2:7" s="123" customFormat="1" ht="16.5" customHeight="1">
      <c r="B63" s="148"/>
      <c r="C63" s="148"/>
      <c r="D63" s="148"/>
      <c r="E63" s="148"/>
      <c r="F63" s="148"/>
      <c r="G63" s="1"/>
    </row>
    <row r="64" spans="2:7" s="123" customFormat="1" ht="16.5" customHeight="1">
      <c r="B64" s="148"/>
      <c r="C64" s="148"/>
      <c r="D64" s="148"/>
      <c r="E64" s="148"/>
      <c r="F64" s="148"/>
      <c r="G64" s="1"/>
    </row>
    <row r="65" spans="2:7" s="123" customFormat="1" ht="16.5" customHeight="1">
      <c r="B65" s="148"/>
      <c r="C65" s="148"/>
      <c r="D65" s="148"/>
      <c r="E65" s="148"/>
      <c r="F65" s="148"/>
      <c r="G65" s="1"/>
    </row>
    <row r="66" spans="2:7" s="123" customFormat="1" ht="16.5" customHeight="1">
      <c r="B66" s="148"/>
      <c r="C66" s="148"/>
      <c r="D66" s="148"/>
      <c r="E66" s="148"/>
      <c r="F66" s="148"/>
      <c r="G66" s="1"/>
    </row>
    <row r="67" spans="2:7" s="123" customFormat="1" ht="16.5" customHeight="1">
      <c r="B67" s="148"/>
      <c r="C67" s="148"/>
      <c r="D67" s="148"/>
      <c r="E67" s="148"/>
      <c r="F67" s="148"/>
      <c r="G67" s="1"/>
    </row>
    <row r="68" spans="2:7" s="123" customFormat="1" ht="16.5" customHeight="1">
      <c r="B68" s="148"/>
      <c r="C68" s="148"/>
      <c r="D68" s="148"/>
      <c r="E68" s="148"/>
      <c r="F68" s="148"/>
      <c r="G68" s="1"/>
    </row>
    <row r="69" spans="2:7" s="123" customFormat="1" ht="16.5" customHeight="1">
      <c r="B69" s="148"/>
      <c r="C69" s="148"/>
      <c r="D69" s="148"/>
      <c r="E69" s="148"/>
      <c r="F69" s="148"/>
      <c r="G69" s="1"/>
    </row>
    <row r="70" spans="2:7" s="123" customFormat="1" ht="16.5" customHeight="1">
      <c r="B70" s="148"/>
      <c r="C70" s="148"/>
      <c r="D70" s="148"/>
      <c r="E70" s="148"/>
      <c r="F70" s="148"/>
      <c r="G70" s="1"/>
    </row>
    <row r="71" spans="2:7" s="123" customFormat="1" ht="16.5" customHeight="1">
      <c r="B71" s="148"/>
      <c r="C71" s="148"/>
      <c r="D71" s="148"/>
      <c r="E71" s="148"/>
      <c r="F71" s="148"/>
      <c r="G71" s="1"/>
    </row>
    <row r="72" spans="2:7" s="123" customFormat="1" ht="16.5" customHeight="1">
      <c r="B72" s="148"/>
      <c r="C72" s="148"/>
      <c r="D72" s="148"/>
      <c r="E72" s="148"/>
      <c r="F72" s="148"/>
      <c r="G72" s="1"/>
    </row>
    <row r="73" spans="2:7" s="123" customFormat="1" ht="16.5" customHeight="1">
      <c r="B73" s="148"/>
      <c r="C73" s="148"/>
      <c r="D73" s="148"/>
      <c r="E73" s="148"/>
      <c r="F73" s="148"/>
      <c r="G73" s="1"/>
    </row>
    <row r="74" spans="2:7" s="123" customFormat="1" ht="16.5" customHeight="1">
      <c r="B74" s="148"/>
      <c r="C74" s="148"/>
      <c r="D74" s="148"/>
      <c r="E74" s="148"/>
      <c r="F74" s="148"/>
      <c r="G74" s="1"/>
    </row>
    <row r="75" spans="2:7" s="123" customFormat="1" ht="16.5" customHeight="1">
      <c r="B75" s="148"/>
      <c r="C75" s="148"/>
      <c r="D75" s="148"/>
      <c r="E75" s="148"/>
      <c r="F75" s="148"/>
      <c r="G75" s="1"/>
    </row>
    <row r="76" spans="2:7" s="123" customFormat="1" ht="16.5" customHeight="1">
      <c r="B76" s="148"/>
      <c r="C76" s="148"/>
      <c r="D76" s="148"/>
      <c r="E76" s="148"/>
      <c r="F76" s="148"/>
      <c r="G76" s="1"/>
    </row>
    <row r="77" spans="2:7" s="123" customFormat="1" ht="16.5" customHeight="1">
      <c r="B77" s="148"/>
      <c r="C77" s="148"/>
      <c r="D77" s="148"/>
      <c r="E77" s="148"/>
      <c r="F77" s="148"/>
      <c r="G77" s="1"/>
    </row>
    <row r="78" spans="2:7" s="123" customFormat="1" ht="16.5" customHeight="1">
      <c r="B78" s="148"/>
      <c r="C78" s="148"/>
      <c r="D78" s="148"/>
      <c r="E78" s="148"/>
      <c r="F78" s="148"/>
      <c r="G78" s="1"/>
    </row>
    <row r="79" spans="2:7" s="123" customFormat="1" ht="16.5" customHeight="1">
      <c r="B79" s="148"/>
      <c r="C79" s="148"/>
      <c r="D79" s="148"/>
      <c r="E79" s="148"/>
      <c r="F79" s="148"/>
      <c r="G79" s="1"/>
    </row>
    <row r="80" spans="2:7" s="123" customFormat="1" ht="16.5" customHeight="1">
      <c r="B80" s="148"/>
      <c r="C80" s="148"/>
      <c r="D80" s="148"/>
      <c r="E80" s="148"/>
      <c r="F80" s="148"/>
      <c r="G80" s="1"/>
    </row>
    <row r="81" spans="2:7" s="123" customFormat="1" ht="16.5" customHeight="1">
      <c r="B81" s="148"/>
      <c r="C81" s="148"/>
      <c r="D81" s="148"/>
      <c r="E81" s="148"/>
      <c r="F81" s="148"/>
      <c r="G81" s="1"/>
    </row>
    <row r="82" spans="2:7" s="123" customFormat="1" ht="16.5" customHeight="1">
      <c r="B82" s="148"/>
      <c r="C82" s="148"/>
      <c r="D82" s="148"/>
      <c r="E82" s="148"/>
      <c r="F82" s="148"/>
      <c r="G82" s="1"/>
    </row>
    <row r="83" spans="2:7" s="123" customFormat="1" ht="16.5" customHeight="1">
      <c r="B83" s="148"/>
      <c r="C83" s="148"/>
      <c r="D83" s="148"/>
      <c r="E83" s="148"/>
      <c r="F83" s="148"/>
      <c r="G83" s="1"/>
    </row>
    <row r="84" spans="2:7" s="123" customFormat="1" ht="16.5" customHeight="1">
      <c r="B84" s="148"/>
      <c r="C84" s="148"/>
      <c r="D84" s="148"/>
      <c r="E84" s="148"/>
      <c r="F84" s="148"/>
      <c r="G84" s="1"/>
    </row>
    <row r="85" spans="2:7" s="123" customFormat="1" ht="16.5" customHeight="1">
      <c r="B85" s="148"/>
      <c r="C85" s="148"/>
      <c r="D85" s="148"/>
      <c r="E85" s="148"/>
      <c r="F85" s="148"/>
      <c r="G85" s="1"/>
    </row>
    <row r="86" spans="2:7" s="123" customFormat="1" ht="16.5" customHeight="1">
      <c r="B86" s="148"/>
      <c r="C86" s="148"/>
      <c r="D86" s="148"/>
      <c r="E86" s="148"/>
      <c r="F86" s="148"/>
      <c r="G86" s="1"/>
    </row>
    <row r="87" spans="2:7" s="123" customFormat="1" ht="16.5" customHeight="1">
      <c r="B87" s="148"/>
      <c r="C87" s="148"/>
      <c r="D87" s="148"/>
      <c r="E87" s="148"/>
      <c r="F87" s="148"/>
      <c r="G87" s="1"/>
    </row>
    <row r="88" spans="2:7" s="123" customFormat="1" ht="16.5" customHeight="1">
      <c r="B88" s="148"/>
      <c r="C88" s="148"/>
      <c r="D88" s="148"/>
      <c r="E88" s="148"/>
      <c r="F88" s="148"/>
      <c r="G88" s="1"/>
    </row>
    <row r="89" spans="2:7" s="123" customFormat="1" ht="16.5" customHeight="1">
      <c r="B89" s="148"/>
      <c r="C89" s="148"/>
      <c r="D89" s="148"/>
      <c r="E89" s="148"/>
      <c r="F89" s="148"/>
      <c r="G89" s="1"/>
    </row>
    <row r="90" spans="2:7" s="123" customFormat="1" ht="16.5" customHeight="1">
      <c r="B90" s="148"/>
      <c r="C90" s="148"/>
      <c r="D90" s="148"/>
      <c r="E90" s="148"/>
      <c r="F90" s="148"/>
      <c r="G90" s="1"/>
    </row>
    <row r="91" spans="2:7" s="123" customFormat="1" ht="16.5" customHeight="1">
      <c r="B91" s="148"/>
      <c r="C91" s="148"/>
      <c r="D91" s="148"/>
      <c r="E91" s="148"/>
      <c r="F91" s="148"/>
      <c r="G91" s="1"/>
    </row>
    <row r="92" spans="2:7" s="123" customFormat="1" ht="16.5" customHeight="1">
      <c r="B92" s="148"/>
      <c r="C92" s="148"/>
      <c r="D92" s="148"/>
      <c r="E92" s="148"/>
      <c r="F92" s="148"/>
      <c r="G92" s="1"/>
    </row>
    <row r="93" spans="2:7" s="123" customFormat="1" ht="16.5" customHeight="1">
      <c r="B93" s="148"/>
      <c r="C93" s="148"/>
      <c r="D93" s="148"/>
      <c r="E93" s="148"/>
      <c r="F93" s="148"/>
      <c r="G93" s="1"/>
    </row>
    <row r="94" spans="2:7" s="123" customFormat="1" ht="16.5" customHeight="1">
      <c r="B94" s="148"/>
      <c r="C94" s="148"/>
      <c r="D94" s="148"/>
      <c r="E94" s="148"/>
      <c r="F94" s="148"/>
      <c r="G94" s="1"/>
    </row>
    <row r="95" spans="2:7" s="123" customFormat="1" ht="16.5" customHeight="1">
      <c r="B95" s="148"/>
      <c r="C95" s="148"/>
      <c r="D95" s="148"/>
      <c r="E95" s="148"/>
      <c r="F95" s="148"/>
      <c r="G95" s="1"/>
    </row>
    <row r="96" spans="2:7" s="123" customFormat="1" ht="16.5" customHeight="1">
      <c r="B96" s="148"/>
      <c r="C96" s="148"/>
      <c r="D96" s="148"/>
      <c r="E96" s="148"/>
      <c r="F96" s="148"/>
      <c r="G96" s="1"/>
    </row>
    <row r="97" spans="2:7" s="123" customFormat="1" ht="16.5" customHeight="1">
      <c r="B97" s="148"/>
      <c r="C97" s="148"/>
      <c r="D97" s="148"/>
      <c r="E97" s="148"/>
      <c r="F97" s="148"/>
      <c r="G97" s="1"/>
    </row>
    <row r="98" spans="2:7" s="123" customFormat="1" ht="16.5" customHeight="1">
      <c r="B98" s="148"/>
      <c r="C98" s="148"/>
      <c r="D98" s="148"/>
      <c r="E98" s="148"/>
      <c r="F98" s="148"/>
      <c r="G98" s="1"/>
    </row>
    <row r="99" spans="2:7" s="123" customFormat="1" ht="16.5" customHeight="1">
      <c r="B99" s="148"/>
      <c r="C99" s="148"/>
      <c r="D99" s="148"/>
      <c r="E99" s="148"/>
      <c r="F99" s="148"/>
      <c r="G99" s="1"/>
    </row>
    <row r="100" spans="2:7" s="123" customFormat="1" ht="16.5" customHeight="1">
      <c r="B100" s="148"/>
      <c r="C100" s="148"/>
      <c r="D100" s="148"/>
      <c r="E100" s="148"/>
      <c r="F100" s="148"/>
      <c r="G100" s="1"/>
    </row>
    <row r="101" spans="2:7" s="123" customFormat="1" ht="16.5" customHeight="1">
      <c r="B101" s="148"/>
      <c r="C101" s="148"/>
      <c r="D101" s="148"/>
      <c r="E101" s="148"/>
      <c r="F101" s="148"/>
      <c r="G101" s="1"/>
    </row>
    <row r="102" spans="2:7" s="123" customFormat="1" ht="16.5" customHeight="1">
      <c r="B102" s="148"/>
      <c r="C102" s="148"/>
      <c r="D102" s="148"/>
      <c r="E102" s="148"/>
      <c r="F102" s="148"/>
      <c r="G102" s="1"/>
    </row>
    <row r="103" spans="2:7" s="123" customFormat="1" ht="16.5" customHeight="1">
      <c r="B103" s="148"/>
      <c r="C103" s="148"/>
      <c r="D103" s="148"/>
      <c r="E103" s="148"/>
      <c r="F103" s="148"/>
      <c r="G103" s="1"/>
    </row>
    <row r="104" spans="2:7" s="123" customFormat="1" ht="16.5" customHeight="1">
      <c r="B104" s="148"/>
      <c r="C104" s="148"/>
      <c r="D104" s="148"/>
      <c r="E104" s="148"/>
      <c r="F104" s="148"/>
      <c r="G104" s="1"/>
    </row>
    <row r="105" spans="2:7" s="123" customFormat="1" ht="16.5" customHeight="1">
      <c r="B105" s="148"/>
      <c r="C105" s="148"/>
      <c r="D105" s="148"/>
      <c r="E105" s="148"/>
      <c r="F105" s="148"/>
      <c r="G105" s="1"/>
    </row>
    <row r="106" spans="2:7" s="123" customFormat="1" ht="16.5" customHeight="1">
      <c r="B106" s="148"/>
      <c r="C106" s="148"/>
      <c r="D106" s="148"/>
      <c r="E106" s="148"/>
      <c r="F106" s="148"/>
      <c r="G106" s="1"/>
    </row>
    <row r="107" spans="2:7" s="123" customFormat="1" ht="16.5" customHeight="1">
      <c r="B107" s="148"/>
      <c r="C107" s="148"/>
      <c r="D107" s="148"/>
      <c r="E107" s="148"/>
      <c r="F107" s="148"/>
      <c r="G107" s="1"/>
    </row>
    <row r="108" spans="2:7" s="123" customFormat="1" ht="16.5" customHeight="1">
      <c r="B108" s="148"/>
      <c r="C108" s="148"/>
      <c r="D108" s="148"/>
      <c r="E108" s="148"/>
      <c r="F108" s="148"/>
      <c r="G108" s="1"/>
    </row>
    <row r="109" spans="2:7" s="123" customFormat="1" ht="16.5" customHeight="1">
      <c r="B109" s="148"/>
      <c r="C109" s="148"/>
      <c r="D109" s="148"/>
      <c r="E109" s="148"/>
      <c r="F109" s="148"/>
      <c r="G109" s="1"/>
    </row>
    <row r="110" spans="2:7" s="123" customFormat="1" ht="16.5" customHeight="1">
      <c r="B110" s="148"/>
      <c r="C110" s="148"/>
      <c r="D110" s="148"/>
      <c r="E110" s="148"/>
      <c r="F110" s="148"/>
      <c r="G110" s="1"/>
    </row>
    <row r="111" spans="2:7" s="123" customFormat="1" ht="16.5" customHeight="1">
      <c r="B111" s="148"/>
      <c r="C111" s="148"/>
      <c r="D111" s="148"/>
      <c r="E111" s="148"/>
      <c r="F111" s="148"/>
      <c r="G111" s="1"/>
    </row>
    <row r="112" spans="2:7" s="123" customFormat="1" ht="16.5" customHeight="1">
      <c r="B112" s="148"/>
      <c r="C112" s="148"/>
      <c r="D112" s="148"/>
      <c r="E112" s="148"/>
      <c r="F112" s="148"/>
      <c r="G112" s="1"/>
    </row>
    <row r="113" spans="2:7" s="123" customFormat="1" ht="16.5" customHeight="1">
      <c r="B113" s="148"/>
      <c r="C113" s="148"/>
      <c r="D113" s="148"/>
      <c r="E113" s="148"/>
      <c r="F113" s="148"/>
      <c r="G113" s="1"/>
    </row>
    <row r="114" spans="2:7" s="123" customFormat="1" ht="16.5" customHeight="1">
      <c r="B114" s="148"/>
      <c r="C114" s="148"/>
      <c r="D114" s="148"/>
      <c r="E114" s="148"/>
      <c r="F114" s="148"/>
      <c r="G114" s="1"/>
    </row>
    <row r="115" spans="2:7" s="123" customFormat="1" ht="16.5" customHeight="1">
      <c r="B115" s="148"/>
      <c r="C115" s="148"/>
      <c r="D115" s="148"/>
      <c r="E115" s="148"/>
      <c r="F115" s="148"/>
      <c r="G115" s="1"/>
    </row>
    <row r="116" spans="2:7" s="123" customFormat="1" ht="16.5" customHeight="1">
      <c r="B116" s="148"/>
      <c r="C116" s="148"/>
      <c r="D116" s="148"/>
      <c r="E116" s="148"/>
      <c r="F116" s="148"/>
      <c r="G116" s="1"/>
    </row>
    <row r="117" spans="2:7" s="123" customFormat="1" ht="16.5" customHeight="1">
      <c r="B117" s="148"/>
      <c r="C117" s="148"/>
      <c r="D117" s="148"/>
      <c r="E117" s="148"/>
      <c r="F117" s="148"/>
      <c r="G117" s="1"/>
    </row>
    <row r="118" spans="2:7" s="123" customFormat="1" ht="16.5" customHeight="1">
      <c r="B118" s="148"/>
      <c r="C118" s="148"/>
      <c r="D118" s="148"/>
      <c r="E118" s="148"/>
      <c r="F118" s="148"/>
      <c r="G118" s="1"/>
    </row>
    <row r="119" spans="2:7" s="123" customFormat="1" ht="16.5" customHeight="1">
      <c r="B119" s="148"/>
      <c r="C119" s="148"/>
      <c r="D119" s="148"/>
      <c r="E119" s="148"/>
      <c r="F119" s="148"/>
      <c r="G119" s="1"/>
    </row>
    <row r="120" spans="2:7" s="123" customFormat="1" ht="16.5" customHeight="1">
      <c r="B120" s="148"/>
      <c r="C120" s="148"/>
      <c r="D120" s="148"/>
      <c r="E120" s="148"/>
      <c r="F120" s="148"/>
      <c r="G120" s="1"/>
    </row>
    <row r="121" spans="2:7" s="123" customFormat="1" ht="16.5" customHeight="1">
      <c r="B121" s="148"/>
      <c r="C121" s="148"/>
      <c r="D121" s="148"/>
      <c r="E121" s="148"/>
      <c r="F121" s="148"/>
      <c r="G121" s="1"/>
    </row>
    <row r="122" spans="2:7" s="123" customFormat="1" ht="16.5" customHeight="1">
      <c r="B122" s="148"/>
      <c r="C122" s="148"/>
      <c r="D122" s="148"/>
      <c r="E122" s="148"/>
      <c r="F122" s="148"/>
      <c r="G122" s="1"/>
    </row>
    <row r="123" spans="2:7" s="123" customFormat="1" ht="16.5" customHeight="1">
      <c r="B123" s="148"/>
      <c r="C123" s="148"/>
      <c r="D123" s="148"/>
      <c r="E123" s="148"/>
      <c r="F123" s="148"/>
      <c r="G123" s="1"/>
    </row>
    <row r="124" spans="2:7" s="123" customFormat="1" ht="16.5" customHeight="1">
      <c r="B124" s="148"/>
      <c r="C124" s="148"/>
      <c r="D124" s="148"/>
      <c r="E124" s="148"/>
      <c r="F124" s="148"/>
      <c r="G124" s="1"/>
    </row>
    <row r="125" spans="2:7" s="123" customFormat="1" ht="16.5" customHeight="1">
      <c r="B125" s="148"/>
      <c r="C125" s="148"/>
      <c r="D125" s="148"/>
      <c r="E125" s="148"/>
      <c r="F125" s="148"/>
      <c r="G125" s="1"/>
    </row>
    <row r="126" spans="2:7" s="123" customFormat="1" ht="16.5" customHeight="1">
      <c r="B126" s="148"/>
      <c r="C126" s="148"/>
      <c r="D126" s="148"/>
      <c r="E126" s="148"/>
      <c r="F126" s="148"/>
      <c r="G126" s="1"/>
    </row>
    <row r="127" spans="2:7" s="123" customFormat="1" ht="16.5" customHeight="1">
      <c r="B127" s="148"/>
      <c r="C127" s="148"/>
      <c r="D127" s="148"/>
      <c r="E127" s="148"/>
      <c r="F127" s="148"/>
      <c r="G127" s="1"/>
    </row>
    <row r="128" spans="2:7" s="123" customFormat="1" ht="16.5" customHeight="1">
      <c r="B128" s="148"/>
      <c r="C128" s="148"/>
      <c r="D128" s="148"/>
      <c r="E128" s="148"/>
      <c r="F128" s="148"/>
      <c r="G128" s="1"/>
    </row>
    <row r="129" spans="2:7" s="123" customFormat="1" ht="16.5" customHeight="1">
      <c r="B129" s="148"/>
      <c r="C129" s="148"/>
      <c r="D129" s="148"/>
      <c r="E129" s="148"/>
      <c r="F129" s="148"/>
      <c r="G129" s="1"/>
    </row>
    <row r="130" spans="2:7" s="123" customFormat="1" ht="16.5" customHeight="1">
      <c r="B130" s="148"/>
      <c r="C130" s="148"/>
      <c r="D130" s="148"/>
      <c r="E130" s="148"/>
      <c r="F130" s="148"/>
      <c r="G130" s="1"/>
    </row>
    <row r="131" spans="2:7" s="123" customFormat="1" ht="16.5" customHeight="1">
      <c r="B131" s="148"/>
      <c r="C131" s="148"/>
      <c r="D131" s="148"/>
      <c r="E131" s="148"/>
      <c r="F131" s="148"/>
      <c r="G131" s="1"/>
    </row>
    <row r="132" spans="2:7" s="123" customFormat="1" ht="16.5" customHeight="1">
      <c r="B132" s="148"/>
      <c r="C132" s="148"/>
      <c r="D132" s="148"/>
      <c r="E132" s="148"/>
      <c r="F132" s="148"/>
      <c r="G132" s="1"/>
    </row>
    <row r="133" spans="2:7" s="123" customFormat="1" ht="16.5" customHeight="1">
      <c r="B133" s="148"/>
      <c r="C133" s="148"/>
      <c r="D133" s="148"/>
      <c r="E133" s="148"/>
      <c r="F133" s="148"/>
      <c r="G133" s="1"/>
    </row>
    <row r="134" spans="2:7" s="123" customFormat="1" ht="16.5" customHeight="1">
      <c r="B134" s="148"/>
      <c r="C134" s="148"/>
      <c r="D134" s="148"/>
      <c r="E134" s="148"/>
      <c r="F134" s="148"/>
      <c r="G134" s="1"/>
    </row>
    <row r="135" spans="2:7" s="123" customFormat="1" ht="16.5" customHeight="1">
      <c r="B135" s="148"/>
      <c r="C135" s="148"/>
      <c r="D135" s="148"/>
      <c r="E135" s="148"/>
      <c r="F135" s="148"/>
      <c r="G135" s="1"/>
    </row>
    <row r="136" spans="2:7" s="123" customFormat="1" ht="16.5" customHeight="1">
      <c r="B136" s="148"/>
      <c r="C136" s="148"/>
      <c r="D136" s="148"/>
      <c r="E136" s="148"/>
      <c r="F136" s="148"/>
      <c r="G136" s="1"/>
    </row>
    <row r="137" spans="2:7" s="123" customFormat="1" ht="16.5" customHeight="1">
      <c r="B137" s="148"/>
      <c r="C137" s="148"/>
      <c r="D137" s="148"/>
      <c r="E137" s="148"/>
      <c r="F137" s="148"/>
      <c r="G137" s="1"/>
    </row>
    <row r="138" spans="2:7" s="123" customFormat="1" ht="16.5" customHeight="1">
      <c r="B138" s="148"/>
      <c r="C138" s="148"/>
      <c r="D138" s="148"/>
      <c r="E138" s="148"/>
      <c r="F138" s="148"/>
      <c r="G138" s="1"/>
    </row>
    <row r="139" spans="2:7" s="123" customFormat="1" ht="16.5" customHeight="1">
      <c r="B139" s="148"/>
      <c r="C139" s="148"/>
      <c r="D139" s="148"/>
      <c r="E139" s="148"/>
      <c r="F139" s="148"/>
      <c r="G139" s="1"/>
    </row>
    <row r="140" spans="2:7" s="123" customFormat="1" ht="16.5" customHeight="1">
      <c r="B140" s="148"/>
      <c r="C140" s="148"/>
      <c r="D140" s="148"/>
      <c r="E140" s="148"/>
      <c r="F140" s="148"/>
      <c r="G140" s="1"/>
    </row>
    <row r="141" spans="2:7" s="123" customFormat="1" ht="16.5" customHeight="1">
      <c r="B141" s="148"/>
      <c r="C141" s="148"/>
      <c r="D141" s="148"/>
      <c r="E141" s="148"/>
      <c r="F141" s="148"/>
      <c r="G141" s="1"/>
    </row>
    <row r="142" spans="2:7" s="123" customFormat="1" ht="16.5" customHeight="1">
      <c r="B142" s="148"/>
      <c r="C142" s="148"/>
      <c r="D142" s="148"/>
      <c r="E142" s="148"/>
      <c r="F142" s="148"/>
      <c r="G142" s="1"/>
    </row>
    <row r="143" spans="2:7" s="123" customFormat="1" ht="16.5" customHeight="1">
      <c r="B143" s="148"/>
      <c r="C143" s="148"/>
      <c r="D143" s="148"/>
      <c r="E143" s="148"/>
      <c r="F143" s="148"/>
      <c r="G143" s="1"/>
    </row>
    <row r="144" spans="2:7" s="123" customFormat="1" ht="16.5" customHeight="1">
      <c r="B144" s="148"/>
      <c r="C144" s="148"/>
      <c r="D144" s="148"/>
      <c r="E144" s="148"/>
      <c r="F144" s="148"/>
      <c r="G144" s="1"/>
    </row>
    <row r="145" spans="2:7" s="123" customFormat="1" ht="16.5" customHeight="1">
      <c r="B145" s="148"/>
      <c r="C145" s="148"/>
      <c r="D145" s="148"/>
      <c r="E145" s="148"/>
      <c r="F145" s="148"/>
      <c r="G145" s="1"/>
    </row>
    <row r="146" spans="2:7" s="123" customFormat="1" ht="16.5" customHeight="1">
      <c r="B146" s="148"/>
      <c r="C146" s="148"/>
      <c r="D146" s="148"/>
      <c r="E146" s="148"/>
      <c r="F146" s="148"/>
      <c r="G146" s="1"/>
    </row>
    <row r="147" spans="2:7" s="123" customFormat="1" ht="16.5" customHeight="1">
      <c r="B147" s="148"/>
      <c r="C147" s="148"/>
      <c r="D147" s="148"/>
      <c r="E147" s="148"/>
      <c r="F147" s="148"/>
      <c r="G147" s="1"/>
    </row>
    <row r="148" spans="2:7" s="123" customFormat="1" ht="16.5" customHeight="1">
      <c r="B148" s="148"/>
      <c r="C148" s="148"/>
      <c r="D148" s="148"/>
      <c r="E148" s="148"/>
      <c r="F148" s="148"/>
      <c r="G148" s="1"/>
    </row>
    <row r="149" spans="2:7" s="123" customFormat="1" ht="16.5" customHeight="1">
      <c r="B149" s="148"/>
      <c r="C149" s="148"/>
      <c r="D149" s="148"/>
      <c r="E149" s="148"/>
      <c r="F149" s="148"/>
      <c r="G149" s="1"/>
    </row>
    <row r="150" spans="2:7" s="123" customFormat="1" ht="16.5" customHeight="1">
      <c r="B150" s="148"/>
      <c r="C150" s="148"/>
      <c r="D150" s="148"/>
      <c r="E150" s="148"/>
      <c r="F150" s="148"/>
      <c r="G150" s="1"/>
    </row>
    <row r="151" spans="2:7" s="123" customFormat="1" ht="16.5" customHeight="1">
      <c r="B151" s="148"/>
      <c r="C151" s="148"/>
      <c r="D151" s="148"/>
      <c r="E151" s="148"/>
      <c r="F151" s="148"/>
      <c r="G151" s="1"/>
    </row>
    <row r="152" spans="2:7" s="123" customFormat="1" ht="16.5" customHeight="1">
      <c r="B152" s="148"/>
      <c r="C152" s="148"/>
      <c r="D152" s="148"/>
      <c r="E152" s="148"/>
      <c r="F152" s="148"/>
      <c r="G152" s="1"/>
    </row>
    <row r="153" spans="2:7" s="123" customFormat="1" ht="16.5" customHeight="1">
      <c r="B153" s="148"/>
      <c r="C153" s="148"/>
      <c r="D153" s="148"/>
      <c r="E153" s="148"/>
      <c r="F153" s="148"/>
      <c r="G153" s="1"/>
    </row>
    <row r="154" spans="2:7" s="123" customFormat="1" ht="16.5" customHeight="1">
      <c r="B154" s="148"/>
      <c r="C154" s="148"/>
      <c r="D154" s="148"/>
      <c r="E154" s="148"/>
      <c r="F154" s="148"/>
      <c r="G154" s="1"/>
    </row>
    <row r="155" spans="2:7" s="123" customFormat="1" ht="16.5" customHeight="1">
      <c r="B155" s="148"/>
      <c r="C155" s="148"/>
      <c r="D155" s="148"/>
      <c r="E155" s="148"/>
      <c r="F155" s="148"/>
      <c r="G155" s="1"/>
    </row>
    <row r="156" spans="2:7" s="123" customFormat="1" ht="16.5" customHeight="1">
      <c r="B156" s="148"/>
      <c r="C156" s="148"/>
      <c r="D156" s="148"/>
      <c r="E156" s="148"/>
      <c r="F156" s="148"/>
      <c r="G156" s="1"/>
    </row>
    <row r="157" spans="2:7" s="123" customFormat="1" ht="16.5" customHeight="1">
      <c r="B157" s="148"/>
      <c r="C157" s="148"/>
      <c r="D157" s="148"/>
      <c r="E157" s="148"/>
      <c r="F157" s="148"/>
      <c r="G157" s="1"/>
    </row>
    <row r="158" spans="2:7" s="123" customFormat="1" ht="16.5" customHeight="1">
      <c r="B158" s="148"/>
      <c r="C158" s="148"/>
      <c r="D158" s="148"/>
      <c r="E158" s="148"/>
      <c r="F158" s="148"/>
      <c r="G158" s="1"/>
    </row>
    <row r="159" spans="2:7" s="123" customFormat="1" ht="16.5" customHeight="1">
      <c r="B159" s="148"/>
      <c r="C159" s="148"/>
      <c r="D159" s="148"/>
      <c r="E159" s="148"/>
      <c r="F159" s="148"/>
      <c r="G159" s="1"/>
    </row>
    <row r="160" spans="2:7" s="123" customFormat="1" ht="16.5" customHeight="1">
      <c r="B160" s="148"/>
      <c r="C160" s="148"/>
      <c r="D160" s="148"/>
      <c r="E160" s="148"/>
      <c r="F160" s="148"/>
      <c r="G160" s="1"/>
    </row>
    <row r="161" spans="2:7" s="123" customFormat="1" ht="16.5" customHeight="1">
      <c r="B161" s="148"/>
      <c r="C161" s="148"/>
      <c r="D161" s="148"/>
      <c r="E161" s="148"/>
      <c r="F161" s="148"/>
      <c r="G161" s="1"/>
    </row>
    <row r="162" spans="2:7" s="123" customFormat="1" ht="16.5" customHeight="1">
      <c r="B162" s="148"/>
      <c r="C162" s="148"/>
      <c r="D162" s="148"/>
      <c r="E162" s="148"/>
      <c r="F162" s="148"/>
      <c r="G162" s="1"/>
    </row>
    <row r="163" spans="2:7" s="123" customFormat="1" ht="16.5" customHeight="1">
      <c r="B163" s="148"/>
      <c r="C163" s="148"/>
      <c r="D163" s="148"/>
      <c r="E163" s="148"/>
      <c r="F163" s="148"/>
      <c r="G163" s="1"/>
    </row>
    <row r="164" spans="2:7" s="123" customFormat="1" ht="16.5" customHeight="1">
      <c r="B164" s="148"/>
      <c r="C164" s="148"/>
      <c r="D164" s="148"/>
      <c r="E164" s="148"/>
      <c r="F164" s="148"/>
      <c r="G164" s="1"/>
    </row>
    <row r="165" spans="2:7" s="123" customFormat="1" ht="16.5" customHeight="1">
      <c r="B165" s="148"/>
      <c r="C165" s="148"/>
      <c r="D165" s="148"/>
      <c r="E165" s="148"/>
      <c r="F165" s="148"/>
      <c r="G165" s="1"/>
    </row>
    <row r="166" spans="2:7" s="123" customFormat="1" ht="16.5" customHeight="1">
      <c r="B166" s="148"/>
      <c r="C166" s="148"/>
      <c r="D166" s="148"/>
      <c r="E166" s="148"/>
      <c r="F166" s="148"/>
      <c r="G166" s="1"/>
    </row>
    <row r="167" spans="2:7" s="123" customFormat="1" ht="16.5" customHeight="1">
      <c r="B167" s="148"/>
      <c r="C167" s="148"/>
      <c r="D167" s="148"/>
      <c r="E167" s="148"/>
      <c r="F167" s="148"/>
      <c r="G167" s="1"/>
    </row>
    <row r="168" spans="2:7" s="123" customFormat="1" ht="16.5" customHeight="1">
      <c r="B168" s="148"/>
      <c r="C168" s="148"/>
      <c r="D168" s="148"/>
      <c r="E168" s="148"/>
      <c r="F168" s="148"/>
      <c r="G168" s="1"/>
    </row>
    <row r="169" spans="2:7" s="123" customFormat="1" ht="16.5" customHeight="1">
      <c r="B169" s="148"/>
      <c r="C169" s="148"/>
      <c r="D169" s="148"/>
      <c r="E169" s="148"/>
      <c r="F169" s="148"/>
      <c r="G169" s="1"/>
    </row>
    <row r="170" spans="2:7" s="123" customFormat="1" ht="16.5" customHeight="1">
      <c r="B170" s="148"/>
      <c r="C170" s="148"/>
      <c r="D170" s="148"/>
      <c r="E170" s="148"/>
      <c r="F170" s="148"/>
      <c r="G170" s="1"/>
    </row>
    <row r="171" spans="2:7" s="123" customFormat="1" ht="16.5" customHeight="1">
      <c r="B171" s="148"/>
      <c r="C171" s="148"/>
      <c r="D171" s="148"/>
      <c r="E171" s="148"/>
      <c r="F171" s="148"/>
      <c r="G171" s="1"/>
    </row>
    <row r="172" spans="2:7" s="123" customFormat="1" ht="16.5" customHeight="1">
      <c r="B172" s="148"/>
      <c r="C172" s="148"/>
      <c r="D172" s="148"/>
      <c r="E172" s="148"/>
      <c r="F172" s="148"/>
      <c r="G172" s="1"/>
    </row>
    <row r="173" spans="2:7" s="123" customFormat="1" ht="16.5" customHeight="1">
      <c r="B173" s="148"/>
      <c r="C173" s="148"/>
      <c r="D173" s="148"/>
      <c r="E173" s="148"/>
      <c r="F173" s="148"/>
      <c r="G173" s="1"/>
    </row>
    <row r="174" spans="2:7" s="123" customFormat="1" ht="16.5" customHeight="1">
      <c r="B174" s="148"/>
      <c r="C174" s="148"/>
      <c r="D174" s="148"/>
      <c r="E174" s="148"/>
      <c r="F174" s="148"/>
      <c r="G174" s="1"/>
    </row>
    <row r="175" spans="2:7" s="123" customFormat="1" ht="16.5" customHeight="1">
      <c r="B175" s="148"/>
      <c r="C175" s="148"/>
      <c r="D175" s="148"/>
      <c r="E175" s="148"/>
      <c r="F175" s="148"/>
      <c r="G175" s="1"/>
    </row>
    <row r="176" spans="2:7" s="123" customFormat="1" ht="16.5" customHeight="1">
      <c r="B176" s="148"/>
      <c r="C176" s="148"/>
      <c r="D176" s="148"/>
      <c r="E176" s="148"/>
      <c r="F176" s="148"/>
      <c r="G176" s="1"/>
    </row>
    <row r="177" spans="2:7" s="123" customFormat="1" ht="16.5" customHeight="1">
      <c r="B177" s="148"/>
      <c r="C177" s="148"/>
      <c r="D177" s="148"/>
      <c r="E177" s="148"/>
      <c r="F177" s="148"/>
      <c r="G177" s="1"/>
    </row>
    <row r="178" spans="2:7" s="123" customFormat="1" ht="16.5" customHeight="1">
      <c r="B178" s="148"/>
      <c r="C178" s="148"/>
      <c r="D178" s="148"/>
      <c r="E178" s="148"/>
      <c r="F178" s="148"/>
      <c r="G178" s="1"/>
    </row>
    <row r="179" spans="2:7" s="123" customFormat="1" ht="16.5" customHeight="1">
      <c r="B179" s="148"/>
      <c r="C179" s="148"/>
      <c r="D179" s="148"/>
      <c r="E179" s="148"/>
      <c r="F179" s="148"/>
      <c r="G179" s="1"/>
    </row>
    <row r="180" spans="2:7" s="123" customFormat="1" ht="16.5" customHeight="1">
      <c r="B180" s="148"/>
      <c r="C180" s="148"/>
      <c r="D180" s="148"/>
      <c r="E180" s="148"/>
      <c r="F180" s="148"/>
      <c r="G180" s="1"/>
    </row>
    <row r="181" spans="2:7" s="123" customFormat="1" ht="16.5" customHeight="1">
      <c r="B181" s="148"/>
      <c r="C181" s="148"/>
      <c r="D181" s="148"/>
      <c r="E181" s="148"/>
      <c r="F181" s="148"/>
      <c r="G181" s="1"/>
    </row>
    <row r="182" spans="2:7" s="123" customFormat="1" ht="16.5" customHeight="1">
      <c r="B182" s="148"/>
      <c r="C182" s="148"/>
      <c r="D182" s="148"/>
      <c r="E182" s="148"/>
      <c r="F182" s="148"/>
      <c r="G182" s="1"/>
    </row>
    <row r="183" spans="2:7" s="123" customFormat="1" ht="16.5" customHeight="1">
      <c r="B183" s="148"/>
      <c r="C183" s="148"/>
      <c r="D183" s="148"/>
      <c r="E183" s="148"/>
      <c r="F183" s="148"/>
      <c r="G183" s="1"/>
    </row>
    <row r="184" spans="2:7" s="123" customFormat="1" ht="16.5" customHeight="1">
      <c r="B184" s="148"/>
      <c r="C184" s="148"/>
      <c r="D184" s="148"/>
      <c r="E184" s="148"/>
      <c r="F184" s="148"/>
      <c r="G184" s="1"/>
    </row>
    <row r="185" spans="2:7" s="123" customFormat="1" ht="16.5" customHeight="1">
      <c r="B185" s="148"/>
      <c r="C185" s="148"/>
      <c r="D185" s="148"/>
      <c r="E185" s="148"/>
      <c r="F185" s="148"/>
      <c r="G185" s="1"/>
    </row>
    <row r="186" spans="2:7" s="123" customFormat="1" ht="16.5" customHeight="1">
      <c r="B186" s="148"/>
      <c r="C186" s="148"/>
      <c r="D186" s="148"/>
      <c r="E186" s="148"/>
      <c r="F186" s="148"/>
      <c r="G186" s="1"/>
    </row>
    <row r="187" spans="2:7" s="123" customFormat="1" ht="16.5" customHeight="1">
      <c r="B187" s="148"/>
      <c r="C187" s="148"/>
      <c r="D187" s="148"/>
      <c r="E187" s="148"/>
      <c r="F187" s="148"/>
      <c r="G187" s="1"/>
    </row>
    <row r="188" spans="2:7" s="123" customFormat="1" ht="16.5" customHeight="1">
      <c r="B188" s="148"/>
      <c r="C188" s="148"/>
      <c r="D188" s="148"/>
      <c r="E188" s="148"/>
      <c r="F188" s="148"/>
      <c r="G188" s="1"/>
    </row>
    <row r="189" spans="2:7" s="123" customFormat="1" ht="16.5" customHeight="1">
      <c r="B189" s="148"/>
      <c r="C189" s="148"/>
      <c r="D189" s="148"/>
      <c r="E189" s="148"/>
      <c r="F189" s="148"/>
      <c r="G189" s="1"/>
    </row>
    <row r="190" spans="2:7" s="123" customFormat="1" ht="16.5" customHeight="1">
      <c r="B190" s="148"/>
      <c r="C190" s="148"/>
      <c r="D190" s="148"/>
      <c r="E190" s="148"/>
      <c r="F190" s="148"/>
      <c r="G190" s="1"/>
    </row>
    <row r="191" spans="2:7" s="123" customFormat="1" ht="16.5" customHeight="1">
      <c r="B191" s="148"/>
      <c r="C191" s="148"/>
      <c r="D191" s="148"/>
      <c r="E191" s="148"/>
      <c r="F191" s="148"/>
      <c r="G191" s="1"/>
    </row>
    <row r="192" spans="2:7" s="123" customFormat="1" ht="16.5" customHeight="1">
      <c r="B192" s="148"/>
      <c r="C192" s="148"/>
      <c r="D192" s="148"/>
      <c r="E192" s="148"/>
      <c r="F192" s="148"/>
      <c r="G192" s="1"/>
    </row>
    <row r="193" spans="2:7" s="123" customFormat="1" ht="16.5" customHeight="1">
      <c r="B193" s="148"/>
      <c r="C193" s="148"/>
      <c r="D193" s="148"/>
      <c r="E193" s="148"/>
      <c r="F193" s="148"/>
      <c r="G193" s="1"/>
    </row>
    <row r="194" spans="2:7" s="123" customFormat="1" ht="16.5" customHeight="1">
      <c r="B194" s="148"/>
      <c r="C194" s="148"/>
      <c r="D194" s="148"/>
      <c r="E194" s="148"/>
      <c r="F194" s="148"/>
      <c r="G194" s="1"/>
    </row>
    <row r="195" spans="2:7" s="123" customFormat="1" ht="16.5" customHeight="1">
      <c r="B195" s="148"/>
      <c r="C195" s="148"/>
      <c r="D195" s="148"/>
      <c r="E195" s="148"/>
      <c r="F195" s="148"/>
      <c r="G195" s="1"/>
    </row>
    <row r="196" spans="2:7" s="123" customFormat="1" ht="16.5" customHeight="1">
      <c r="B196" s="148"/>
      <c r="C196" s="148"/>
      <c r="D196" s="148"/>
      <c r="E196" s="148"/>
      <c r="F196" s="148"/>
      <c r="G196" s="1"/>
    </row>
    <row r="197" spans="2:7" s="123" customFormat="1" ht="16.5" customHeight="1">
      <c r="B197" s="148"/>
      <c r="C197" s="148"/>
      <c r="D197" s="148"/>
      <c r="E197" s="148"/>
      <c r="F197" s="148"/>
      <c r="G197" s="1"/>
    </row>
    <row r="198" spans="2:7" s="123" customFormat="1" ht="16.5" customHeight="1">
      <c r="B198" s="148"/>
      <c r="C198" s="148"/>
      <c r="D198" s="148"/>
      <c r="E198" s="148"/>
      <c r="F198" s="148"/>
      <c r="G198" s="1"/>
    </row>
    <row r="199" spans="2:7" s="123" customFormat="1" ht="16.5" customHeight="1">
      <c r="B199" s="148"/>
      <c r="C199" s="148"/>
      <c r="D199" s="148"/>
      <c r="E199" s="148"/>
      <c r="F199" s="148"/>
      <c r="G199" s="1"/>
    </row>
    <row r="200" spans="2:7" s="123" customFormat="1" ht="16.5" customHeight="1">
      <c r="B200" s="148"/>
      <c r="C200" s="148"/>
      <c r="D200" s="148"/>
      <c r="E200" s="148"/>
      <c r="F200" s="148"/>
      <c r="G200" s="1"/>
    </row>
    <row r="201" spans="2:7" s="123" customFormat="1" ht="16.5" customHeight="1">
      <c r="B201" s="148"/>
      <c r="C201" s="148"/>
      <c r="D201" s="148"/>
      <c r="E201" s="148"/>
      <c r="F201" s="148"/>
      <c r="G201" s="1"/>
    </row>
    <row r="202" spans="2:7" s="123" customFormat="1" ht="16.5" customHeight="1">
      <c r="B202" s="148"/>
      <c r="C202" s="148"/>
      <c r="D202" s="148"/>
      <c r="E202" s="148"/>
      <c r="F202" s="148"/>
      <c r="G202" s="1"/>
    </row>
    <row r="203" spans="2:7" s="123" customFormat="1" ht="16.5" customHeight="1">
      <c r="B203" s="148"/>
      <c r="C203" s="148"/>
      <c r="D203" s="148"/>
      <c r="E203" s="148"/>
      <c r="F203" s="148"/>
      <c r="G203" s="1"/>
    </row>
    <row r="204" spans="2:7" s="123" customFormat="1" ht="16.5" customHeight="1">
      <c r="B204" s="148"/>
      <c r="C204" s="148"/>
      <c r="D204" s="148"/>
      <c r="E204" s="148"/>
      <c r="F204" s="148"/>
      <c r="G204" s="1"/>
    </row>
    <row r="205" spans="2:7" s="123" customFormat="1" ht="16.5" customHeight="1">
      <c r="B205" s="148"/>
      <c r="C205" s="148"/>
      <c r="D205" s="148"/>
      <c r="E205" s="148"/>
      <c r="F205" s="148"/>
      <c r="G205" s="1"/>
    </row>
    <row r="206" spans="2:7" s="123" customFormat="1" ht="16.5" customHeight="1">
      <c r="B206" s="148"/>
      <c r="C206" s="148"/>
      <c r="D206" s="148"/>
      <c r="E206" s="148"/>
      <c r="F206" s="148"/>
      <c r="G206" s="1"/>
    </row>
    <row r="207" spans="2:7" s="123" customFormat="1" ht="16.5" customHeight="1">
      <c r="B207" s="148"/>
      <c r="C207" s="148"/>
      <c r="D207" s="148"/>
      <c r="E207" s="148"/>
      <c r="F207" s="148"/>
      <c r="G207" s="1"/>
    </row>
    <row r="208" spans="2:7" s="123" customFormat="1" ht="16.5" customHeight="1">
      <c r="B208" s="148"/>
      <c r="C208" s="148"/>
      <c r="D208" s="148"/>
      <c r="E208" s="148"/>
      <c r="F208" s="148"/>
      <c r="G208" s="1"/>
    </row>
    <row r="209" spans="2:7" s="123" customFormat="1" ht="16.5" customHeight="1">
      <c r="B209" s="148"/>
      <c r="C209" s="148"/>
      <c r="D209" s="148"/>
      <c r="E209" s="148"/>
      <c r="F209" s="148"/>
      <c r="G209" s="1"/>
    </row>
    <row r="210" spans="2:7" s="123" customFormat="1" ht="16.5" customHeight="1">
      <c r="B210" s="148"/>
      <c r="C210" s="148"/>
      <c r="D210" s="148"/>
      <c r="E210" s="148"/>
      <c r="F210" s="148"/>
      <c r="G210" s="1"/>
    </row>
    <row r="211" spans="2:7" s="123" customFormat="1" ht="16.5" customHeight="1">
      <c r="B211" s="148"/>
      <c r="C211" s="148"/>
      <c r="D211" s="148"/>
      <c r="E211" s="148"/>
      <c r="F211" s="148"/>
      <c r="G211" s="1"/>
    </row>
    <row r="212" spans="2:7" s="123" customFormat="1" ht="16.5" customHeight="1">
      <c r="B212" s="148"/>
      <c r="C212" s="148"/>
      <c r="D212" s="148"/>
      <c r="E212" s="148"/>
      <c r="F212" s="148"/>
      <c r="G212" s="1"/>
    </row>
    <row r="213" spans="2:7" s="123" customFormat="1" ht="16.5" customHeight="1">
      <c r="B213" s="148"/>
      <c r="C213" s="148"/>
      <c r="D213" s="148"/>
      <c r="E213" s="148"/>
      <c r="F213" s="148"/>
      <c r="G213" s="1"/>
    </row>
    <row r="214" spans="2:7" s="123" customFormat="1" ht="16.5" customHeight="1">
      <c r="B214" s="148"/>
      <c r="C214" s="148"/>
      <c r="D214" s="148"/>
      <c r="E214" s="148"/>
      <c r="F214" s="148"/>
      <c r="G214" s="1"/>
    </row>
    <row r="215" spans="2:7" s="123" customFormat="1" ht="16.5" customHeight="1">
      <c r="B215" s="148"/>
      <c r="C215" s="148"/>
      <c r="D215" s="148"/>
      <c r="E215" s="148"/>
      <c r="F215" s="148"/>
      <c r="G215" s="1"/>
    </row>
    <row r="216" spans="2:7" s="123" customFormat="1" ht="16.5" customHeight="1">
      <c r="B216" s="148"/>
      <c r="C216" s="148"/>
      <c r="D216" s="148"/>
      <c r="E216" s="148"/>
      <c r="F216" s="148"/>
      <c r="G216" s="1"/>
    </row>
    <row r="217" spans="2:7" s="123" customFormat="1" ht="16.5" customHeight="1">
      <c r="B217" s="148"/>
      <c r="C217" s="148"/>
      <c r="D217" s="148"/>
      <c r="E217" s="148"/>
      <c r="F217" s="148"/>
      <c r="G217" s="1"/>
    </row>
    <row r="218" spans="2:7" s="123" customFormat="1" ht="16.5" customHeight="1">
      <c r="B218" s="148"/>
      <c r="C218" s="148"/>
      <c r="D218" s="148"/>
      <c r="E218" s="148"/>
      <c r="F218" s="148"/>
      <c r="G218" s="1"/>
    </row>
    <row r="219" spans="2:7" s="123" customFormat="1" ht="16.5" customHeight="1">
      <c r="B219" s="148"/>
      <c r="C219" s="148"/>
      <c r="D219" s="148"/>
      <c r="E219" s="148"/>
      <c r="F219" s="148"/>
      <c r="G219" s="1"/>
    </row>
    <row r="220" spans="2:7" s="123" customFormat="1" ht="16.5" customHeight="1">
      <c r="B220" s="148"/>
      <c r="C220" s="148"/>
      <c r="D220" s="148"/>
      <c r="E220" s="148"/>
      <c r="F220" s="148"/>
      <c r="G220" s="1"/>
    </row>
    <row r="221" spans="2:7" s="123" customFormat="1" ht="16.5" customHeight="1">
      <c r="B221" s="148"/>
      <c r="C221" s="148"/>
      <c r="D221" s="148"/>
      <c r="E221" s="148"/>
      <c r="F221" s="148"/>
      <c r="G221" s="1"/>
    </row>
    <row r="222" spans="2:7" s="123" customFormat="1" ht="16.5" customHeight="1">
      <c r="B222" s="148"/>
      <c r="C222" s="148"/>
      <c r="D222" s="148"/>
      <c r="E222" s="148"/>
      <c r="F222" s="148"/>
      <c r="G222" s="1"/>
    </row>
    <row r="223" spans="2:7" s="123" customFormat="1" ht="16.5" customHeight="1">
      <c r="B223" s="148"/>
      <c r="C223" s="148"/>
      <c r="D223" s="148"/>
      <c r="E223" s="148"/>
      <c r="F223" s="148"/>
      <c r="G223" s="1"/>
    </row>
    <row r="224" spans="2:7" s="123" customFormat="1" ht="16.5" customHeight="1">
      <c r="B224" s="148"/>
      <c r="C224" s="148"/>
      <c r="D224" s="148"/>
      <c r="E224" s="148"/>
      <c r="F224" s="148"/>
      <c r="G224" s="1"/>
    </row>
    <row r="225" spans="2:7" s="123" customFormat="1" ht="16.5" customHeight="1">
      <c r="B225" s="148"/>
      <c r="C225" s="148"/>
      <c r="D225" s="148"/>
      <c r="E225" s="148"/>
      <c r="F225" s="148"/>
      <c r="G225" s="1"/>
    </row>
    <row r="226" spans="2:7" s="123" customFormat="1" ht="16.5" customHeight="1">
      <c r="B226" s="148"/>
      <c r="C226" s="148"/>
      <c r="D226" s="148"/>
      <c r="E226" s="148"/>
      <c r="F226" s="148"/>
      <c r="G226" s="1"/>
    </row>
    <row r="227" spans="2:7" s="123" customFormat="1" ht="16.5" customHeight="1">
      <c r="B227" s="148"/>
      <c r="C227" s="148"/>
      <c r="D227" s="148"/>
      <c r="E227" s="148"/>
      <c r="F227" s="148"/>
      <c r="G227" s="1"/>
    </row>
    <row r="228" spans="2:7" s="123" customFormat="1" ht="16.5" customHeight="1">
      <c r="B228" s="148"/>
      <c r="C228" s="148"/>
      <c r="D228" s="148"/>
      <c r="E228" s="148"/>
      <c r="F228" s="148"/>
      <c r="G228" s="1"/>
    </row>
    <row r="229" spans="2:7" s="123" customFormat="1" ht="16.5" customHeight="1">
      <c r="B229" s="148"/>
      <c r="C229" s="148"/>
      <c r="D229" s="148"/>
      <c r="E229" s="148"/>
      <c r="F229" s="148"/>
      <c r="G229" s="1"/>
    </row>
    <row r="230" spans="2:7" s="123" customFormat="1" ht="16.5" customHeight="1">
      <c r="B230" s="148"/>
      <c r="C230" s="148"/>
      <c r="D230" s="148"/>
      <c r="E230" s="148"/>
      <c r="F230" s="148"/>
      <c r="G230" s="1"/>
    </row>
    <row r="231" spans="2:7" s="123" customFormat="1" ht="16.5" customHeight="1">
      <c r="B231" s="148"/>
      <c r="C231" s="148"/>
      <c r="D231" s="148"/>
      <c r="E231" s="148"/>
      <c r="F231" s="148"/>
      <c r="G231" s="1"/>
    </row>
    <row r="232" spans="2:7" s="123" customFormat="1" ht="16.5" customHeight="1">
      <c r="B232" s="148"/>
      <c r="C232" s="148"/>
      <c r="D232" s="148"/>
      <c r="E232" s="148"/>
      <c r="F232" s="148"/>
      <c r="G232" s="1"/>
    </row>
    <row r="233" spans="2:7" s="123" customFormat="1" ht="16.5" customHeight="1">
      <c r="B233" s="148"/>
      <c r="C233" s="148"/>
      <c r="D233" s="148"/>
      <c r="E233" s="148"/>
      <c r="F233" s="148"/>
      <c r="G233" s="1"/>
    </row>
    <row r="234" spans="2:7" s="123" customFormat="1" ht="16.5" customHeight="1">
      <c r="B234" s="148"/>
      <c r="C234" s="148"/>
      <c r="D234" s="148"/>
      <c r="E234" s="148"/>
      <c r="F234" s="148"/>
      <c r="G234" s="1"/>
    </row>
    <row r="235" spans="2:7" s="123" customFormat="1" ht="16.5" customHeight="1">
      <c r="B235" s="148"/>
      <c r="C235" s="148"/>
      <c r="D235" s="148"/>
      <c r="E235" s="148"/>
      <c r="F235" s="148"/>
      <c r="G235" s="1"/>
    </row>
    <row r="236" spans="2:7" s="123" customFormat="1" ht="16.5" customHeight="1">
      <c r="B236" s="148"/>
      <c r="C236" s="148"/>
      <c r="D236" s="148"/>
      <c r="E236" s="148"/>
      <c r="F236" s="148"/>
      <c r="G236" s="1"/>
    </row>
    <row r="237" spans="2:7" s="123" customFormat="1" ht="16.5" customHeight="1">
      <c r="B237" s="148"/>
      <c r="C237" s="148"/>
      <c r="D237" s="148"/>
      <c r="E237" s="148"/>
      <c r="F237" s="148"/>
      <c r="G237" s="1"/>
    </row>
    <row r="238" spans="2:7" s="123" customFormat="1" ht="16.5" customHeight="1">
      <c r="B238" s="148"/>
      <c r="C238" s="148"/>
      <c r="D238" s="148"/>
      <c r="E238" s="148"/>
      <c r="F238" s="148"/>
      <c r="G238" s="1"/>
    </row>
    <row r="239" spans="2:7" s="123" customFormat="1" ht="16.5" customHeight="1">
      <c r="B239" s="148"/>
      <c r="C239" s="148"/>
      <c r="D239" s="148"/>
      <c r="E239" s="148"/>
      <c r="F239" s="148"/>
      <c r="G239" s="1"/>
    </row>
    <row r="240" spans="2:7" s="123" customFormat="1" ht="16.5" customHeight="1">
      <c r="B240" s="148"/>
      <c r="C240" s="148"/>
      <c r="D240" s="148"/>
      <c r="E240" s="148"/>
      <c r="F240" s="148"/>
      <c r="G240" s="1"/>
    </row>
    <row r="241" spans="2:7" s="123" customFormat="1" ht="16.5" customHeight="1">
      <c r="B241" s="148"/>
      <c r="C241" s="148"/>
      <c r="D241" s="148"/>
      <c r="E241" s="148"/>
      <c r="F241" s="148"/>
      <c r="G241" s="1"/>
    </row>
    <row r="242" spans="2:7" s="123" customFormat="1" ht="16.5" customHeight="1">
      <c r="B242" s="148"/>
      <c r="C242" s="148"/>
      <c r="D242" s="148"/>
      <c r="E242" s="148"/>
      <c r="F242" s="148"/>
      <c r="G242" s="1"/>
    </row>
    <row r="243" spans="2:7" s="123" customFormat="1" ht="16.5" customHeight="1">
      <c r="B243" s="148"/>
      <c r="C243" s="148"/>
      <c r="D243" s="148"/>
      <c r="E243" s="148"/>
      <c r="F243" s="148"/>
      <c r="G243" s="1"/>
    </row>
    <row r="244" spans="2:7" s="123" customFormat="1" ht="16.5" customHeight="1">
      <c r="B244" s="148"/>
      <c r="C244" s="148"/>
      <c r="D244" s="148"/>
      <c r="E244" s="148"/>
      <c r="F244" s="148"/>
      <c r="G244" s="1"/>
    </row>
    <row r="245" spans="2:7" s="123" customFormat="1" ht="16.5" customHeight="1">
      <c r="B245" s="148"/>
      <c r="C245" s="148"/>
      <c r="D245" s="148"/>
      <c r="E245" s="148"/>
      <c r="F245" s="148"/>
      <c r="G245" s="1"/>
    </row>
    <row r="246" spans="2:7" s="123" customFormat="1" ht="16.5" customHeight="1">
      <c r="B246" s="148"/>
      <c r="C246" s="148"/>
      <c r="D246" s="148"/>
      <c r="E246" s="148"/>
      <c r="F246" s="148"/>
      <c r="G246" s="1"/>
    </row>
    <row r="247" spans="2:7" s="123" customFormat="1" ht="16.5" customHeight="1">
      <c r="B247" s="148"/>
      <c r="C247" s="148"/>
      <c r="D247" s="148"/>
      <c r="E247" s="148"/>
      <c r="F247" s="148"/>
      <c r="G247" s="1"/>
    </row>
    <row r="248" spans="2:7" s="123" customFormat="1" ht="16.5" customHeight="1">
      <c r="B248" s="148"/>
      <c r="C248" s="148"/>
      <c r="D248" s="148"/>
      <c r="E248" s="148"/>
      <c r="F248" s="148"/>
      <c r="G248" s="1"/>
    </row>
    <row r="249" spans="2:7" s="123" customFormat="1" ht="16.5" customHeight="1">
      <c r="B249" s="148"/>
      <c r="C249" s="148"/>
      <c r="D249" s="148"/>
      <c r="E249" s="148"/>
      <c r="F249" s="148"/>
      <c r="G249" s="1"/>
    </row>
    <row r="250" spans="2:7" s="123" customFormat="1" ht="16.5" customHeight="1">
      <c r="B250" s="148"/>
      <c r="C250" s="148"/>
      <c r="D250" s="148"/>
      <c r="E250" s="148"/>
      <c r="F250" s="148"/>
      <c r="G250" s="1"/>
    </row>
    <row r="251" spans="2:7" s="123" customFormat="1" ht="16.5" customHeight="1">
      <c r="B251" s="148"/>
      <c r="C251" s="148"/>
      <c r="D251" s="148"/>
      <c r="E251" s="148"/>
      <c r="F251" s="148"/>
      <c r="G251" s="1"/>
    </row>
    <row r="252" spans="2:7" s="123" customFormat="1" ht="16.5" customHeight="1">
      <c r="B252" s="148"/>
      <c r="C252" s="148"/>
      <c r="D252" s="148"/>
      <c r="E252" s="148"/>
      <c r="F252" s="148"/>
      <c r="G252" s="1"/>
    </row>
    <row r="253" spans="2:7" s="123" customFormat="1" ht="16.5" customHeight="1">
      <c r="B253" s="148"/>
      <c r="C253" s="148"/>
      <c r="D253" s="148"/>
      <c r="E253" s="148"/>
      <c r="F253" s="148"/>
      <c r="G253" s="1"/>
    </row>
    <row r="254" spans="2:7" s="123" customFormat="1" ht="16.5" customHeight="1">
      <c r="B254" s="148"/>
      <c r="C254" s="148"/>
      <c r="D254" s="148"/>
      <c r="E254" s="148"/>
      <c r="F254" s="148"/>
      <c r="G254" s="1"/>
    </row>
    <row r="255" spans="2:7" s="123" customFormat="1" ht="16.5" customHeight="1">
      <c r="B255" s="148"/>
      <c r="C255" s="148"/>
      <c r="D255" s="148"/>
      <c r="E255" s="148"/>
      <c r="F255" s="148"/>
      <c r="G255" s="1"/>
    </row>
    <row r="256" spans="2:7" s="123" customFormat="1" ht="16.5" customHeight="1">
      <c r="B256" s="148"/>
      <c r="C256" s="148"/>
      <c r="D256" s="148"/>
      <c r="E256" s="148"/>
      <c r="F256" s="148"/>
      <c r="G256" s="1"/>
    </row>
    <row r="257" spans="2:7" s="123" customFormat="1" ht="16.5" customHeight="1">
      <c r="B257" s="148"/>
      <c r="C257" s="148"/>
      <c r="D257" s="148"/>
      <c r="E257" s="148"/>
      <c r="F257" s="148"/>
      <c r="G257" s="1"/>
    </row>
    <row r="258" spans="2:7" s="123" customFormat="1" ht="16.5" customHeight="1">
      <c r="B258" s="148"/>
      <c r="C258" s="148"/>
      <c r="D258" s="148"/>
      <c r="E258" s="148"/>
      <c r="F258" s="148"/>
      <c r="G258" s="1"/>
    </row>
    <row r="259" spans="2:7" s="123" customFormat="1" ht="16.5" customHeight="1">
      <c r="B259" s="148"/>
      <c r="C259" s="148"/>
      <c r="D259" s="148"/>
      <c r="E259" s="148"/>
      <c r="F259" s="148"/>
      <c r="G259" s="1"/>
    </row>
    <row r="260" spans="2:7" s="123" customFormat="1" ht="16.5" customHeight="1">
      <c r="B260" s="148"/>
      <c r="C260" s="148"/>
      <c r="D260" s="148"/>
      <c r="E260" s="148"/>
      <c r="F260" s="148"/>
      <c r="G260" s="1"/>
    </row>
    <row r="261" spans="2:7" s="123" customFormat="1" ht="16.5" customHeight="1">
      <c r="B261" s="148"/>
      <c r="C261" s="148"/>
      <c r="D261" s="148"/>
      <c r="E261" s="148"/>
      <c r="F261" s="148"/>
      <c r="G261" s="1"/>
    </row>
    <row r="262" spans="2:7" s="123" customFormat="1" ht="16.5" customHeight="1">
      <c r="B262" s="148"/>
      <c r="C262" s="148"/>
      <c r="D262" s="148"/>
      <c r="E262" s="148"/>
      <c r="F262" s="148"/>
      <c r="G262" s="1"/>
    </row>
    <row r="263" spans="2:7" s="123" customFormat="1" ht="16.5" customHeight="1">
      <c r="B263" s="148"/>
      <c r="C263" s="148"/>
      <c r="D263" s="148"/>
      <c r="E263" s="148"/>
      <c r="F263" s="148"/>
      <c r="G263" s="1"/>
    </row>
    <row r="264" spans="2:7" s="123" customFormat="1" ht="16.5" customHeight="1">
      <c r="B264" s="148"/>
      <c r="C264" s="148"/>
      <c r="D264" s="148"/>
      <c r="E264" s="148"/>
      <c r="F264" s="148"/>
      <c r="G264" s="1"/>
    </row>
    <row r="265" spans="2:7" s="123" customFormat="1" ht="16.5" customHeight="1">
      <c r="B265" s="148"/>
      <c r="C265" s="148"/>
      <c r="D265" s="148"/>
      <c r="E265" s="148"/>
      <c r="F265" s="148"/>
      <c r="G265" s="1"/>
    </row>
    <row r="266" spans="2:7" s="123" customFormat="1" ht="16.5" customHeight="1">
      <c r="B266" s="148"/>
      <c r="C266" s="148"/>
      <c r="D266" s="148"/>
      <c r="E266" s="148"/>
      <c r="F266" s="148"/>
      <c r="G266" s="1"/>
    </row>
    <row r="267" spans="2:7" s="123" customFormat="1" ht="16.5" customHeight="1">
      <c r="B267" s="148"/>
      <c r="C267" s="148"/>
      <c r="D267" s="148"/>
      <c r="E267" s="148"/>
      <c r="F267" s="148"/>
      <c r="G267" s="1"/>
    </row>
    <row r="268" spans="2:7" s="123" customFormat="1" ht="16.5" customHeight="1">
      <c r="B268" s="148"/>
      <c r="C268" s="148"/>
      <c r="D268" s="148"/>
      <c r="E268" s="148"/>
      <c r="F268" s="148"/>
      <c r="G268" s="1"/>
    </row>
    <row r="269" spans="2:7" s="123" customFormat="1" ht="16.5" customHeight="1">
      <c r="B269" s="148"/>
      <c r="C269" s="148"/>
      <c r="D269" s="148"/>
      <c r="E269" s="148"/>
      <c r="F269" s="148"/>
      <c r="G269" s="1"/>
    </row>
    <row r="270" spans="2:7" s="123" customFormat="1" ht="16.5" customHeight="1">
      <c r="B270" s="148"/>
      <c r="C270" s="148"/>
      <c r="D270" s="148"/>
      <c r="E270" s="148"/>
      <c r="F270" s="148"/>
      <c r="G270" s="1"/>
    </row>
    <row r="271" spans="2:7" s="123" customFormat="1" ht="16.5" customHeight="1">
      <c r="B271" s="148"/>
      <c r="C271" s="148"/>
      <c r="D271" s="148"/>
      <c r="E271" s="148"/>
      <c r="F271" s="148"/>
      <c r="G271" s="1"/>
    </row>
    <row r="272" spans="2:7" s="123" customFormat="1" ht="16.5" customHeight="1">
      <c r="B272" s="148"/>
      <c r="C272" s="148"/>
      <c r="D272" s="148"/>
      <c r="E272" s="148"/>
      <c r="F272" s="148"/>
      <c r="G272" s="1"/>
    </row>
    <row r="273" spans="2:7" s="123" customFormat="1" ht="16.5" customHeight="1">
      <c r="B273" s="148"/>
      <c r="C273" s="148"/>
      <c r="D273" s="148"/>
      <c r="E273" s="148"/>
      <c r="F273" s="148"/>
      <c r="G273" s="1"/>
    </row>
    <row r="274" spans="2:7" s="123" customFormat="1" ht="16.5" customHeight="1">
      <c r="B274" s="148"/>
      <c r="C274" s="148"/>
      <c r="D274" s="148"/>
      <c r="E274" s="148"/>
      <c r="F274" s="148"/>
      <c r="G274" s="1"/>
    </row>
    <row r="275" spans="2:7" s="123" customFormat="1" ht="16.5" customHeight="1">
      <c r="B275" s="148"/>
      <c r="C275" s="148"/>
      <c r="D275" s="148"/>
      <c r="E275" s="148"/>
      <c r="F275" s="148"/>
      <c r="G275" s="1"/>
    </row>
    <row r="276" spans="2:7" s="123" customFormat="1" ht="16.5" customHeight="1">
      <c r="B276" s="148"/>
      <c r="C276" s="148"/>
      <c r="D276" s="148"/>
      <c r="E276" s="148"/>
      <c r="F276" s="148"/>
      <c r="G276" s="1"/>
    </row>
    <row r="277" spans="2:7" s="123" customFormat="1" ht="16.5" customHeight="1">
      <c r="B277" s="148"/>
      <c r="C277" s="148"/>
      <c r="D277" s="148"/>
      <c r="E277" s="148"/>
      <c r="F277" s="148"/>
      <c r="G277" s="1"/>
    </row>
    <row r="278" spans="2:7" s="123" customFormat="1" ht="16.5" customHeight="1">
      <c r="B278" s="148"/>
      <c r="C278" s="148"/>
      <c r="D278" s="148"/>
      <c r="E278" s="148"/>
      <c r="F278" s="148"/>
      <c r="G278" s="1"/>
    </row>
    <row r="279" spans="2:7" s="123" customFormat="1" ht="16.5" customHeight="1">
      <c r="B279" s="148"/>
      <c r="C279" s="148"/>
      <c r="D279" s="148"/>
      <c r="E279" s="148"/>
      <c r="F279" s="148"/>
      <c r="G279" s="1"/>
    </row>
    <row r="280" spans="2:7" s="123" customFormat="1" ht="16.5" customHeight="1">
      <c r="B280" s="148"/>
      <c r="C280" s="148"/>
      <c r="D280" s="148"/>
      <c r="E280" s="148"/>
      <c r="F280" s="148"/>
      <c r="G280" s="1"/>
    </row>
    <row r="281" spans="2:7" s="123" customFormat="1" ht="16.5" customHeight="1">
      <c r="B281" s="148"/>
      <c r="C281" s="148"/>
      <c r="D281" s="148"/>
      <c r="E281" s="148"/>
      <c r="F281" s="148"/>
      <c r="G281" s="1"/>
    </row>
    <row r="282" spans="2:7" s="123" customFormat="1" ht="16.5" customHeight="1">
      <c r="B282" s="148"/>
      <c r="C282" s="148"/>
      <c r="D282" s="148"/>
      <c r="E282" s="148"/>
      <c r="F282" s="148"/>
      <c r="G282" s="1"/>
    </row>
    <row r="283" spans="2:7" s="123" customFormat="1" ht="16.5" customHeight="1">
      <c r="B283" s="148"/>
      <c r="C283" s="148"/>
      <c r="D283" s="148"/>
      <c r="E283" s="148"/>
      <c r="F283" s="148"/>
      <c r="G283" s="1"/>
    </row>
    <row r="284" spans="2:7" s="123" customFormat="1" ht="16.5" customHeight="1">
      <c r="B284" s="148"/>
      <c r="C284" s="148"/>
      <c r="D284" s="148"/>
      <c r="E284" s="148"/>
      <c r="F284" s="148"/>
      <c r="G284" s="1"/>
    </row>
    <row r="285" spans="2:7" s="123" customFormat="1" ht="16.5" customHeight="1">
      <c r="B285" s="148"/>
      <c r="C285" s="148"/>
      <c r="D285" s="148"/>
      <c r="E285" s="148"/>
      <c r="F285" s="148"/>
      <c r="G285" s="1"/>
    </row>
    <row r="286" spans="2:7" s="123" customFormat="1" ht="16.5" customHeight="1">
      <c r="B286" s="148"/>
      <c r="C286" s="148"/>
      <c r="D286" s="148"/>
      <c r="E286" s="148"/>
      <c r="F286" s="148"/>
      <c r="G286" s="1"/>
    </row>
    <row r="287" spans="2:7" s="123" customFormat="1" ht="16.5" customHeight="1">
      <c r="B287" s="148"/>
      <c r="C287" s="148"/>
      <c r="D287" s="148"/>
      <c r="E287" s="148"/>
      <c r="F287" s="148"/>
      <c r="G287" s="1"/>
    </row>
    <row r="288" spans="2:7" s="123" customFormat="1" ht="16.5" customHeight="1">
      <c r="B288" s="148"/>
      <c r="C288" s="148"/>
      <c r="D288" s="148"/>
      <c r="E288" s="148"/>
      <c r="F288" s="148"/>
      <c r="G288" s="1"/>
    </row>
    <row r="289" spans="2:7" s="123" customFormat="1" ht="16.5" customHeight="1">
      <c r="B289" s="148"/>
      <c r="C289" s="148"/>
      <c r="D289" s="148"/>
      <c r="E289" s="148"/>
      <c r="F289" s="148"/>
      <c r="G289" s="1"/>
    </row>
    <row r="290" spans="2:7" s="123" customFormat="1" ht="16.5" customHeight="1">
      <c r="B290" s="148"/>
      <c r="C290" s="148"/>
      <c r="D290" s="148"/>
      <c r="E290" s="148"/>
      <c r="F290" s="148"/>
      <c r="G290" s="1"/>
    </row>
    <row r="291" spans="2:7" s="123" customFormat="1" ht="16.5" customHeight="1">
      <c r="B291" s="148"/>
      <c r="C291" s="148"/>
      <c r="D291" s="148"/>
      <c r="E291" s="148"/>
      <c r="F291" s="148"/>
      <c r="G291" s="1"/>
    </row>
    <row r="292" spans="2:7" s="123" customFormat="1" ht="16.5" customHeight="1">
      <c r="B292" s="148"/>
      <c r="C292" s="148"/>
      <c r="D292" s="148"/>
      <c r="E292" s="148"/>
      <c r="F292" s="148"/>
      <c r="G292" s="1"/>
    </row>
    <row r="293" spans="2:7" s="123" customFormat="1" ht="16.5" customHeight="1">
      <c r="B293" s="148"/>
      <c r="C293" s="148"/>
      <c r="D293" s="148"/>
      <c r="E293" s="148"/>
      <c r="F293" s="148"/>
      <c r="G293" s="1"/>
    </row>
    <row r="294" spans="2:7" s="123" customFormat="1" ht="16.5" customHeight="1">
      <c r="B294" s="148"/>
      <c r="C294" s="148"/>
      <c r="D294" s="148"/>
      <c r="E294" s="148"/>
      <c r="F294" s="148"/>
      <c r="G294" s="1"/>
    </row>
    <row r="295" spans="2:7" s="123" customFormat="1" ht="16.5" customHeight="1">
      <c r="B295" s="148"/>
      <c r="C295" s="148"/>
      <c r="D295" s="148"/>
      <c r="E295" s="148"/>
      <c r="F295" s="148"/>
      <c r="G295" s="1"/>
    </row>
    <row r="296" spans="2:7" s="123" customFormat="1" ht="16.5" customHeight="1">
      <c r="B296" s="148"/>
      <c r="C296" s="148"/>
      <c r="D296" s="148"/>
      <c r="E296" s="148"/>
      <c r="F296" s="148"/>
      <c r="G296" s="1"/>
    </row>
    <row r="297" spans="2:7" s="123" customFormat="1" ht="16.5" customHeight="1">
      <c r="B297" s="148"/>
      <c r="C297" s="148"/>
      <c r="D297" s="148"/>
      <c r="E297" s="148"/>
      <c r="F297" s="148"/>
      <c r="G297" s="1"/>
    </row>
    <row r="298" spans="2:7" s="123" customFormat="1" ht="16.5" customHeight="1">
      <c r="B298" s="148"/>
      <c r="C298" s="148"/>
      <c r="D298" s="148"/>
      <c r="E298" s="148"/>
      <c r="F298" s="148"/>
      <c r="G298" s="1"/>
    </row>
    <row r="299" spans="2:7" s="123" customFormat="1" ht="16.5" customHeight="1">
      <c r="B299" s="148"/>
      <c r="C299" s="148"/>
      <c r="D299" s="148"/>
      <c r="E299" s="148"/>
      <c r="F299" s="148"/>
      <c r="G299" s="1"/>
    </row>
    <row r="300" spans="2:7" s="123" customFormat="1" ht="16.5" customHeight="1">
      <c r="B300" s="148"/>
      <c r="C300" s="148"/>
      <c r="D300" s="148"/>
      <c r="E300" s="148"/>
      <c r="F300" s="148"/>
      <c r="G300" s="1"/>
    </row>
    <row r="301" spans="2:7" s="123" customFormat="1" ht="16.5" customHeight="1">
      <c r="B301" s="148"/>
      <c r="C301" s="148"/>
      <c r="D301" s="148"/>
      <c r="E301" s="148"/>
      <c r="F301" s="148"/>
      <c r="G301" s="1"/>
    </row>
    <row r="302" spans="2:7" s="123" customFormat="1" ht="16.5" customHeight="1">
      <c r="B302" s="148"/>
      <c r="C302" s="148"/>
      <c r="D302" s="148"/>
      <c r="E302" s="148"/>
      <c r="F302" s="148"/>
      <c r="G302" s="1"/>
    </row>
    <row r="303" spans="2:7" s="123" customFormat="1" ht="16.5" customHeight="1">
      <c r="B303" s="148"/>
      <c r="C303" s="148"/>
      <c r="D303" s="148"/>
      <c r="E303" s="148"/>
      <c r="F303" s="148"/>
      <c r="G303" s="1"/>
    </row>
    <row r="304" spans="2:7" s="123" customFormat="1" ht="16.5" customHeight="1">
      <c r="B304" s="148"/>
      <c r="C304" s="148"/>
      <c r="D304" s="148"/>
      <c r="E304" s="148"/>
      <c r="F304" s="148"/>
      <c r="G304" s="1"/>
    </row>
    <row r="305" spans="2:7" s="123" customFormat="1" ht="16.5" customHeight="1">
      <c r="B305" s="148"/>
      <c r="C305" s="148"/>
      <c r="D305" s="148"/>
      <c r="E305" s="148"/>
      <c r="F305" s="148"/>
      <c r="G305" s="1"/>
    </row>
    <row r="306" spans="2:7" s="123" customFormat="1" ht="16.5" customHeight="1">
      <c r="B306" s="148"/>
      <c r="C306" s="148"/>
      <c r="D306" s="148"/>
      <c r="E306" s="148"/>
      <c r="F306" s="148"/>
      <c r="G306" s="1"/>
    </row>
    <row r="307" spans="2:7" s="123" customFormat="1" ht="16.5" customHeight="1">
      <c r="B307" s="148"/>
      <c r="C307" s="148"/>
      <c r="D307" s="148"/>
      <c r="E307" s="148"/>
      <c r="F307" s="148"/>
      <c r="G307" s="1"/>
    </row>
    <row r="308" spans="2:7" s="123" customFormat="1" ht="16.5" customHeight="1">
      <c r="B308" s="148"/>
      <c r="C308" s="148"/>
      <c r="D308" s="148"/>
      <c r="E308" s="148"/>
      <c r="F308" s="148"/>
      <c r="G308" s="1"/>
    </row>
    <row r="309" spans="2:7" s="123" customFormat="1" ht="16.5" customHeight="1">
      <c r="B309" s="148"/>
      <c r="C309" s="148"/>
      <c r="D309" s="148"/>
      <c r="E309" s="148"/>
      <c r="F309" s="148"/>
      <c r="G309" s="1"/>
    </row>
    <row r="310" spans="2:7" s="123" customFormat="1" ht="16.5" customHeight="1">
      <c r="B310" s="148"/>
      <c r="C310" s="148"/>
      <c r="D310" s="148"/>
      <c r="E310" s="148"/>
      <c r="F310" s="148"/>
      <c r="G310" s="1"/>
    </row>
    <row r="311" spans="2:7" s="123" customFormat="1" ht="16.5" customHeight="1">
      <c r="B311" s="148"/>
      <c r="C311" s="148"/>
      <c r="D311" s="148"/>
      <c r="E311" s="148"/>
      <c r="F311" s="148"/>
      <c r="G311" s="1"/>
    </row>
    <row r="312" spans="2:7" s="123" customFormat="1" ht="16.5" customHeight="1">
      <c r="B312" s="148"/>
      <c r="C312" s="148"/>
      <c r="D312" s="148"/>
      <c r="E312" s="148"/>
      <c r="F312" s="148"/>
      <c r="G312" s="1"/>
    </row>
    <row r="313" spans="2:7" s="123" customFormat="1" ht="16.5" customHeight="1">
      <c r="B313" s="148"/>
      <c r="C313" s="148"/>
      <c r="D313" s="148"/>
      <c r="E313" s="148"/>
      <c r="F313" s="148"/>
      <c r="G313" s="1"/>
    </row>
    <row r="314" spans="2:7" s="123" customFormat="1" ht="16.5" customHeight="1">
      <c r="B314" s="148"/>
      <c r="C314" s="148"/>
      <c r="D314" s="148"/>
      <c r="E314" s="148"/>
      <c r="F314" s="148"/>
      <c r="G314" s="1"/>
    </row>
    <row r="315" spans="2:7" s="123" customFormat="1" ht="16.5" customHeight="1">
      <c r="B315" s="148"/>
      <c r="C315" s="148"/>
      <c r="D315" s="148"/>
      <c r="E315" s="148"/>
      <c r="F315" s="148"/>
      <c r="G315" s="1"/>
    </row>
    <row r="316" spans="2:7" s="123" customFormat="1" ht="16.5" customHeight="1">
      <c r="B316" s="148"/>
      <c r="C316" s="148"/>
      <c r="D316" s="148"/>
      <c r="E316" s="148"/>
      <c r="F316" s="148"/>
      <c r="G316" s="1"/>
    </row>
    <row r="317" spans="2:7" s="123" customFormat="1" ht="16.5" customHeight="1">
      <c r="B317" s="148"/>
      <c r="C317" s="148"/>
      <c r="D317" s="148"/>
      <c r="E317" s="148"/>
      <c r="F317" s="148"/>
      <c r="G317" s="1"/>
    </row>
    <row r="318" spans="2:7" s="123" customFormat="1" ht="16.5" customHeight="1">
      <c r="B318" s="148"/>
      <c r="C318" s="148"/>
      <c r="D318" s="148"/>
      <c r="E318" s="148"/>
      <c r="F318" s="148"/>
      <c r="G318" s="1"/>
    </row>
    <row r="319" spans="2:7" s="123" customFormat="1" ht="16.5" customHeight="1">
      <c r="B319" s="148"/>
      <c r="C319" s="148"/>
      <c r="D319" s="148"/>
      <c r="E319" s="148"/>
      <c r="F319" s="148"/>
      <c r="G319" s="1"/>
    </row>
    <row r="320" spans="2:7" s="123" customFormat="1" ht="16.5" customHeight="1">
      <c r="B320" s="148"/>
      <c r="C320" s="148"/>
      <c r="D320" s="148"/>
      <c r="E320" s="148"/>
      <c r="F320" s="148"/>
      <c r="G320" s="1"/>
    </row>
    <row r="321" spans="2:7" s="123" customFormat="1" ht="16.5" customHeight="1">
      <c r="B321" s="148"/>
      <c r="C321" s="148"/>
      <c r="D321" s="148"/>
      <c r="E321" s="148"/>
      <c r="F321" s="148"/>
      <c r="G321" s="1"/>
    </row>
    <row r="322" spans="2:7" s="123" customFormat="1" ht="16.5" customHeight="1">
      <c r="B322" s="148"/>
      <c r="C322" s="148"/>
      <c r="D322" s="148"/>
      <c r="E322" s="148"/>
      <c r="F322" s="148"/>
      <c r="G322" s="1"/>
    </row>
    <row r="323" spans="2:7" s="123" customFormat="1" ht="16.5" customHeight="1">
      <c r="B323" s="148"/>
      <c r="C323" s="148"/>
      <c r="D323" s="148"/>
      <c r="E323" s="148"/>
      <c r="F323" s="148"/>
      <c r="G323" s="1"/>
    </row>
    <row r="324" spans="2:7" s="123" customFormat="1" ht="16.5" customHeight="1">
      <c r="B324" s="148"/>
      <c r="C324" s="148"/>
      <c r="D324" s="148"/>
      <c r="E324" s="148"/>
      <c r="F324" s="148"/>
      <c r="G324" s="1"/>
    </row>
    <row r="325" spans="2:7" s="123" customFormat="1" ht="16.5" customHeight="1">
      <c r="B325" s="148"/>
      <c r="C325" s="148"/>
      <c r="D325" s="148"/>
      <c r="E325" s="148"/>
      <c r="F325" s="148"/>
      <c r="G325" s="1"/>
    </row>
    <row r="326" spans="2:7" s="123" customFormat="1" ht="16.5" customHeight="1">
      <c r="B326" s="148"/>
      <c r="C326" s="148"/>
      <c r="D326" s="148"/>
      <c r="E326" s="148"/>
      <c r="F326" s="148"/>
      <c r="G326" s="1"/>
    </row>
    <row r="327" spans="2:7" s="123" customFormat="1" ht="16.5" customHeight="1">
      <c r="B327" s="148"/>
      <c r="C327" s="148"/>
      <c r="D327" s="148"/>
      <c r="E327" s="148"/>
      <c r="F327" s="148"/>
      <c r="G327" s="1"/>
    </row>
    <row r="328" spans="2:7" s="123" customFormat="1" ht="16.5" customHeight="1">
      <c r="B328" s="148"/>
      <c r="C328" s="148"/>
      <c r="D328" s="148"/>
      <c r="E328" s="148"/>
      <c r="F328" s="148"/>
      <c r="G328" s="1"/>
    </row>
    <row r="329" spans="2:7" s="123" customFormat="1" ht="16.5" customHeight="1">
      <c r="B329" s="148"/>
      <c r="C329" s="148"/>
      <c r="D329" s="148"/>
      <c r="E329" s="148"/>
      <c r="F329" s="148"/>
      <c r="G329" s="1"/>
    </row>
    <row r="330" spans="2:7" s="123" customFormat="1" ht="16.5" customHeight="1">
      <c r="B330" s="148"/>
      <c r="C330" s="148"/>
      <c r="D330" s="148"/>
      <c r="E330" s="148"/>
      <c r="F330" s="148"/>
      <c r="G330" s="1"/>
    </row>
    <row r="331" spans="2:7" s="123" customFormat="1" ht="16.5" customHeight="1">
      <c r="B331" s="148"/>
      <c r="C331" s="148"/>
      <c r="D331" s="148"/>
      <c r="E331" s="148"/>
      <c r="F331" s="148"/>
      <c r="G331" s="1"/>
    </row>
    <row r="332" spans="2:7" s="123" customFormat="1" ht="16.5" customHeight="1">
      <c r="B332" s="148"/>
      <c r="C332" s="148"/>
      <c r="D332" s="148"/>
      <c r="E332" s="148"/>
      <c r="F332" s="148"/>
      <c r="G332" s="1"/>
    </row>
    <row r="333" spans="2:7" s="123" customFormat="1" ht="16.5" customHeight="1">
      <c r="B333" s="148"/>
      <c r="C333" s="148"/>
      <c r="D333" s="148"/>
      <c r="E333" s="148"/>
      <c r="F333" s="148"/>
      <c r="G333" s="1"/>
    </row>
    <row r="334" spans="2:7" s="123" customFormat="1" ht="16.5" customHeight="1">
      <c r="B334" s="148"/>
      <c r="C334" s="148"/>
      <c r="D334" s="148"/>
      <c r="E334" s="148"/>
      <c r="F334" s="148"/>
      <c r="G334" s="1"/>
    </row>
    <row r="335" spans="2:7" s="123" customFormat="1" ht="16.5" customHeight="1">
      <c r="B335" s="148"/>
      <c r="C335" s="148"/>
      <c r="D335" s="148"/>
      <c r="E335" s="148"/>
      <c r="F335" s="148"/>
      <c r="G335" s="1"/>
    </row>
    <row r="336" spans="2:7" s="123" customFormat="1" ht="16.5" customHeight="1">
      <c r="B336" s="148"/>
      <c r="C336" s="148"/>
      <c r="D336" s="148"/>
      <c r="E336" s="148"/>
      <c r="F336" s="148"/>
      <c r="G336" s="1"/>
    </row>
    <row r="337" spans="2:7" s="123" customFormat="1" ht="16.5" customHeight="1">
      <c r="B337" s="148"/>
      <c r="C337" s="148"/>
      <c r="D337" s="148"/>
      <c r="E337" s="148"/>
      <c r="F337" s="148"/>
      <c r="G337" s="1"/>
    </row>
    <row r="338" spans="2:7" s="123" customFormat="1" ht="16.5" customHeight="1">
      <c r="B338" s="148"/>
      <c r="C338" s="148"/>
      <c r="D338" s="148"/>
      <c r="E338" s="148"/>
      <c r="F338" s="148"/>
      <c r="G338" s="1"/>
    </row>
    <row r="339" spans="2:7" s="123" customFormat="1" ht="16.5" customHeight="1">
      <c r="B339" s="148"/>
      <c r="C339" s="148"/>
      <c r="D339" s="148"/>
      <c r="E339" s="148"/>
      <c r="F339" s="148"/>
      <c r="G339" s="1"/>
    </row>
    <row r="340" spans="2:7" s="123" customFormat="1" ht="16.5" customHeight="1">
      <c r="B340" s="148"/>
      <c r="C340" s="148"/>
      <c r="D340" s="148"/>
      <c r="E340" s="148"/>
      <c r="F340" s="148"/>
      <c r="G340" s="1"/>
    </row>
    <row r="341" spans="2:7" s="123" customFormat="1" ht="16.5" customHeight="1">
      <c r="B341" s="148"/>
      <c r="C341" s="148"/>
      <c r="D341" s="148"/>
      <c r="E341" s="148"/>
      <c r="F341" s="148"/>
      <c r="G341" s="1"/>
    </row>
    <row r="342" spans="2:7" s="123" customFormat="1" ht="16.5" customHeight="1">
      <c r="B342" s="148"/>
      <c r="C342" s="148"/>
      <c r="D342" s="148"/>
      <c r="E342" s="148"/>
      <c r="F342" s="148"/>
      <c r="G342" s="1"/>
    </row>
    <row r="343" spans="2:7" s="123" customFormat="1" ht="16.5" customHeight="1">
      <c r="B343" s="148"/>
      <c r="C343" s="148"/>
      <c r="D343" s="148"/>
      <c r="E343" s="148"/>
      <c r="F343" s="148"/>
      <c r="G343" s="1"/>
    </row>
    <row r="344" spans="2:7" s="123" customFormat="1" ht="16.5" customHeight="1">
      <c r="B344" s="148"/>
      <c r="C344" s="148"/>
      <c r="D344" s="148"/>
      <c r="E344" s="148"/>
      <c r="F344" s="148"/>
      <c r="G344" s="1"/>
    </row>
    <row r="345" spans="2:7" s="123" customFormat="1" ht="16.5" customHeight="1">
      <c r="B345" s="148"/>
      <c r="C345" s="148"/>
      <c r="D345" s="148"/>
      <c r="E345" s="148"/>
      <c r="F345" s="148"/>
      <c r="G345" s="1"/>
    </row>
    <row r="346" spans="2:7" s="123" customFormat="1" ht="16.5" customHeight="1">
      <c r="B346" s="148"/>
      <c r="C346" s="148"/>
      <c r="D346" s="148"/>
      <c r="E346" s="148"/>
      <c r="F346" s="148"/>
      <c r="G346" s="1"/>
    </row>
    <row r="347" spans="2:7" s="123" customFormat="1" ht="16.5" customHeight="1">
      <c r="B347" s="148"/>
      <c r="C347" s="148"/>
      <c r="D347" s="148"/>
      <c r="E347" s="148"/>
      <c r="F347" s="148"/>
      <c r="G347" s="1"/>
    </row>
    <row r="348" spans="2:7" s="123" customFormat="1" ht="16.5" customHeight="1">
      <c r="B348" s="148"/>
      <c r="C348" s="148"/>
      <c r="D348" s="148"/>
      <c r="E348" s="148"/>
      <c r="F348" s="148"/>
      <c r="G348" s="1"/>
    </row>
    <row r="349" spans="2:7" s="123" customFormat="1" ht="16.5" customHeight="1">
      <c r="B349" s="148"/>
      <c r="C349" s="148"/>
      <c r="D349" s="148"/>
      <c r="E349" s="148"/>
      <c r="F349" s="148"/>
      <c r="G349" s="1"/>
    </row>
    <row r="350" spans="2:7" s="123" customFormat="1" ht="16.5" customHeight="1">
      <c r="B350" s="148"/>
      <c r="C350" s="148"/>
      <c r="D350" s="148"/>
      <c r="E350" s="148"/>
      <c r="F350" s="148"/>
      <c r="G350" s="1"/>
    </row>
    <row r="351" spans="2:7" s="123" customFormat="1" ht="16.5" customHeight="1">
      <c r="B351" s="148"/>
      <c r="C351" s="148"/>
      <c r="D351" s="148"/>
      <c r="E351" s="148"/>
      <c r="F351" s="148"/>
      <c r="G351" s="1"/>
    </row>
    <row r="352" spans="2:7" s="123" customFormat="1" ht="16.5" customHeight="1">
      <c r="B352" s="148"/>
      <c r="C352" s="148"/>
      <c r="D352" s="148"/>
      <c r="E352" s="148"/>
      <c r="F352" s="148"/>
      <c r="G352" s="1"/>
    </row>
    <row r="353" spans="2:7" s="123" customFormat="1" ht="16.5" customHeight="1">
      <c r="B353" s="148"/>
      <c r="C353" s="148"/>
      <c r="D353" s="148"/>
      <c r="E353" s="148"/>
      <c r="F353" s="148"/>
      <c r="G353" s="1"/>
    </row>
    <row r="354" spans="2:7" s="123" customFormat="1" ht="16.5" customHeight="1">
      <c r="B354" s="148"/>
      <c r="C354" s="148"/>
      <c r="D354" s="148"/>
      <c r="E354" s="148"/>
      <c r="F354" s="148"/>
      <c r="G354" s="1"/>
    </row>
    <row r="355" spans="2:7" s="123" customFormat="1" ht="16.5" customHeight="1">
      <c r="B355" s="148"/>
      <c r="C355" s="148"/>
      <c r="D355" s="148"/>
      <c r="E355" s="148"/>
      <c r="F355" s="148"/>
      <c r="G355" s="1"/>
    </row>
    <row r="356" spans="2:7" s="123" customFormat="1" ht="16.5" customHeight="1">
      <c r="B356" s="148"/>
      <c r="C356" s="148"/>
      <c r="D356" s="148"/>
      <c r="E356" s="148"/>
      <c r="F356" s="148"/>
      <c r="G356" s="1"/>
    </row>
    <row r="357" spans="2:7" s="123" customFormat="1" ht="16.5" customHeight="1">
      <c r="B357" s="148"/>
      <c r="C357" s="148"/>
      <c r="D357" s="148"/>
      <c r="E357" s="148"/>
      <c r="F357" s="148"/>
      <c r="G357" s="1"/>
    </row>
    <row r="358" spans="2:7" s="123" customFormat="1" ht="16.5" customHeight="1">
      <c r="B358" s="148"/>
      <c r="C358" s="148"/>
      <c r="D358" s="148"/>
      <c r="E358" s="148"/>
      <c r="F358" s="148"/>
      <c r="G358" s="1"/>
    </row>
    <row r="359" spans="2:7" s="123" customFormat="1" ht="16.5" customHeight="1">
      <c r="B359" s="148"/>
      <c r="C359" s="148"/>
      <c r="D359" s="148"/>
      <c r="E359" s="148"/>
      <c r="F359" s="148"/>
      <c r="G359" s="1"/>
    </row>
    <row r="360" spans="2:7" s="123" customFormat="1" ht="16.5" customHeight="1">
      <c r="B360" s="148"/>
      <c r="C360" s="148"/>
      <c r="D360" s="148"/>
      <c r="E360" s="148"/>
      <c r="F360" s="148"/>
      <c r="G360" s="1"/>
    </row>
    <row r="361" spans="2:7" s="123" customFormat="1" ht="16.5" customHeight="1">
      <c r="B361" s="148"/>
      <c r="C361" s="148"/>
      <c r="D361" s="148"/>
      <c r="E361" s="148"/>
      <c r="F361" s="148"/>
      <c r="G361" s="1"/>
    </row>
    <row r="362" spans="2:7" s="123" customFormat="1" ht="16.5" customHeight="1">
      <c r="B362" s="148"/>
      <c r="C362" s="148"/>
      <c r="D362" s="148"/>
      <c r="E362" s="148"/>
      <c r="F362" s="148"/>
      <c r="G362" s="1"/>
    </row>
    <row r="363" spans="2:7" s="123" customFormat="1" ht="16.5" customHeight="1">
      <c r="B363" s="148"/>
      <c r="C363" s="148"/>
      <c r="D363" s="148"/>
      <c r="E363" s="148"/>
      <c r="F363" s="148"/>
      <c r="G363" s="1"/>
    </row>
    <row r="364" spans="2:7" s="123" customFormat="1" ht="16.5" customHeight="1">
      <c r="B364" s="148"/>
      <c r="C364" s="148"/>
      <c r="D364" s="148"/>
      <c r="E364" s="148"/>
      <c r="F364" s="148"/>
      <c r="G364" s="1"/>
    </row>
    <row r="365" spans="2:7" s="123" customFormat="1" ht="16.5" customHeight="1">
      <c r="B365" s="148"/>
      <c r="C365" s="148"/>
      <c r="D365" s="148"/>
      <c r="E365" s="148"/>
      <c r="F365" s="148"/>
      <c r="G365" s="1"/>
    </row>
    <row r="366" spans="2:7" s="123" customFormat="1" ht="16.5" customHeight="1">
      <c r="B366" s="148"/>
      <c r="C366" s="148"/>
      <c r="D366" s="148"/>
      <c r="E366" s="148"/>
      <c r="F366" s="148"/>
      <c r="G366" s="1"/>
    </row>
    <row r="367" spans="2:7" s="123" customFormat="1" ht="16.5" customHeight="1">
      <c r="B367" s="148"/>
      <c r="C367" s="148"/>
      <c r="D367" s="148"/>
      <c r="E367" s="148"/>
      <c r="F367" s="148"/>
      <c r="G367" s="1"/>
    </row>
    <row r="368" spans="2:7" s="123" customFormat="1" ht="16.5" customHeight="1">
      <c r="B368" s="148"/>
      <c r="C368" s="148"/>
      <c r="D368" s="148"/>
      <c r="E368" s="148"/>
      <c r="F368" s="148"/>
      <c r="G368" s="1"/>
    </row>
    <row r="369" spans="2:7" s="123" customFormat="1" ht="16.5" customHeight="1">
      <c r="B369" s="148"/>
      <c r="C369" s="148"/>
      <c r="D369" s="148"/>
      <c r="E369" s="148"/>
      <c r="F369" s="148"/>
      <c r="G369" s="1"/>
    </row>
    <row r="370" spans="2:7" s="123" customFormat="1" ht="16.5" customHeight="1">
      <c r="B370" s="148"/>
      <c r="C370" s="148"/>
      <c r="D370" s="148"/>
      <c r="E370" s="148"/>
      <c r="F370" s="148"/>
      <c r="G370" s="1"/>
    </row>
    <row r="371" spans="2:7" s="123" customFormat="1" ht="16.5" customHeight="1">
      <c r="B371" s="148"/>
      <c r="C371" s="148"/>
      <c r="D371" s="148"/>
      <c r="E371" s="148"/>
      <c r="F371" s="148"/>
      <c r="G371" s="1"/>
    </row>
    <row r="372" spans="2:7" s="123" customFormat="1" ht="16.5" customHeight="1">
      <c r="B372" s="148"/>
      <c r="C372" s="148"/>
      <c r="D372" s="148"/>
      <c r="E372" s="148"/>
      <c r="F372" s="148"/>
      <c r="G372" s="1"/>
    </row>
    <row r="373" spans="2:7" s="123" customFormat="1" ht="16.5" customHeight="1">
      <c r="B373" s="148"/>
      <c r="C373" s="148"/>
      <c r="D373" s="148"/>
      <c r="E373" s="148"/>
      <c r="F373" s="148"/>
      <c r="G373" s="1"/>
    </row>
    <row r="374" spans="2:7" s="123" customFormat="1" ht="16.5" customHeight="1">
      <c r="B374" s="148"/>
      <c r="C374" s="148"/>
      <c r="D374" s="148"/>
      <c r="E374" s="148"/>
      <c r="F374" s="148"/>
      <c r="G374" s="1"/>
    </row>
    <row r="375" spans="2:7" s="123" customFormat="1" ht="16.5" customHeight="1">
      <c r="B375" s="148"/>
      <c r="C375" s="148"/>
      <c r="D375" s="148"/>
      <c r="E375" s="148"/>
      <c r="F375" s="148"/>
      <c r="G375" s="1"/>
    </row>
    <row r="376" spans="2:7" s="123" customFormat="1" ht="16.5" customHeight="1">
      <c r="B376" s="148"/>
      <c r="C376" s="148"/>
      <c r="D376" s="148"/>
      <c r="E376" s="148"/>
      <c r="F376" s="148"/>
      <c r="G376" s="1"/>
    </row>
    <row r="377" spans="2:7" s="123" customFormat="1" ht="16.5" customHeight="1">
      <c r="B377" s="148"/>
      <c r="C377" s="148"/>
      <c r="D377" s="148"/>
      <c r="E377" s="148"/>
      <c r="F377" s="148"/>
      <c r="G377" s="1"/>
    </row>
    <row r="378" spans="2:7" s="123" customFormat="1" ht="16.5" customHeight="1">
      <c r="B378" s="148"/>
      <c r="C378" s="148"/>
      <c r="D378" s="148"/>
      <c r="E378" s="148"/>
      <c r="F378" s="148"/>
      <c r="G378" s="1"/>
    </row>
    <row r="379" spans="2:7" s="123" customFormat="1" ht="16.5" customHeight="1">
      <c r="B379" s="148"/>
      <c r="C379" s="148"/>
      <c r="D379" s="148"/>
      <c r="E379" s="148"/>
      <c r="F379" s="148"/>
      <c r="G379" s="1"/>
    </row>
    <row r="380" spans="2:7" s="123" customFormat="1" ht="16.5" customHeight="1">
      <c r="B380" s="148"/>
      <c r="C380" s="148"/>
      <c r="D380" s="148"/>
      <c r="E380" s="148"/>
      <c r="F380" s="148"/>
      <c r="G380" s="1"/>
    </row>
    <row r="381" spans="2:7" s="123" customFormat="1" ht="16.5" customHeight="1">
      <c r="B381" s="148"/>
      <c r="C381" s="148"/>
      <c r="D381" s="148"/>
      <c r="E381" s="148"/>
      <c r="F381" s="148"/>
      <c r="G381" s="1"/>
    </row>
    <row r="382" spans="2:7" s="123" customFormat="1" ht="16.5" customHeight="1">
      <c r="B382" s="148"/>
      <c r="C382" s="148"/>
      <c r="D382" s="148"/>
      <c r="E382" s="148"/>
      <c r="F382" s="148"/>
      <c r="G382" s="1"/>
    </row>
    <row r="383" spans="2:7" s="123" customFormat="1" ht="16.5" customHeight="1">
      <c r="B383" s="148"/>
      <c r="C383" s="148"/>
      <c r="D383" s="148"/>
      <c r="E383" s="148"/>
      <c r="F383" s="148"/>
      <c r="G383" s="1"/>
    </row>
    <row r="384" spans="2:7" s="123" customFormat="1" ht="16.5" customHeight="1">
      <c r="B384" s="148"/>
      <c r="C384" s="148"/>
      <c r="D384" s="148"/>
      <c r="E384" s="148"/>
      <c r="F384" s="148"/>
      <c r="G384" s="1"/>
    </row>
    <row r="385" spans="2:7" s="123" customFormat="1" ht="16.5" customHeight="1">
      <c r="B385" s="148"/>
      <c r="C385" s="148"/>
      <c r="D385" s="148"/>
      <c r="E385" s="148"/>
      <c r="F385" s="148"/>
      <c r="G385" s="1"/>
    </row>
    <row r="386" spans="2:7" s="123" customFormat="1" ht="16.5" customHeight="1">
      <c r="B386" s="148"/>
      <c r="C386" s="148"/>
      <c r="D386" s="148"/>
      <c r="E386" s="148"/>
      <c r="F386" s="148"/>
      <c r="G386" s="1"/>
    </row>
    <row r="387" spans="2:7" s="123" customFormat="1" ht="16.5" customHeight="1">
      <c r="B387" s="148"/>
      <c r="C387" s="148"/>
      <c r="D387" s="148"/>
      <c r="E387" s="148"/>
      <c r="F387" s="148"/>
      <c r="G387" s="1"/>
    </row>
    <row r="388" spans="2:7" s="123" customFormat="1" ht="16.5" customHeight="1">
      <c r="B388" s="148"/>
      <c r="C388" s="148"/>
      <c r="D388" s="148"/>
      <c r="E388" s="148"/>
      <c r="F388" s="148"/>
      <c r="G388" s="1"/>
    </row>
    <row r="389" spans="2:7" s="123" customFormat="1" ht="16.5" customHeight="1">
      <c r="B389" s="148"/>
      <c r="C389" s="148"/>
      <c r="D389" s="148"/>
      <c r="E389" s="148"/>
      <c r="F389" s="148"/>
      <c r="G389" s="1"/>
    </row>
    <row r="390" spans="2:7" s="123" customFormat="1" ht="16.5" customHeight="1">
      <c r="B390" s="148"/>
      <c r="C390" s="148"/>
      <c r="D390" s="148"/>
      <c r="E390" s="148"/>
      <c r="F390" s="148"/>
      <c r="G390" s="1"/>
    </row>
    <row r="391" spans="2:7" s="123" customFormat="1" ht="16.5" customHeight="1">
      <c r="B391" s="148"/>
      <c r="C391" s="148"/>
      <c r="D391" s="148"/>
      <c r="E391" s="148"/>
      <c r="F391" s="148"/>
      <c r="G391" s="1"/>
    </row>
    <row r="392" spans="2:7" s="123" customFormat="1" ht="16.5" customHeight="1">
      <c r="B392" s="148"/>
      <c r="C392" s="148"/>
      <c r="D392" s="148"/>
      <c r="E392" s="148"/>
      <c r="F392" s="148"/>
      <c r="G392" s="1"/>
    </row>
    <row r="393" spans="2:7" s="123" customFormat="1" ht="16.5" customHeight="1">
      <c r="B393" s="148"/>
      <c r="C393" s="148"/>
      <c r="D393" s="148"/>
      <c r="E393" s="148"/>
      <c r="F393" s="148"/>
      <c r="G393" s="1"/>
    </row>
    <row r="394" spans="2:7" s="123" customFormat="1" ht="16.5" customHeight="1">
      <c r="B394" s="148"/>
      <c r="C394" s="148"/>
      <c r="D394" s="148"/>
      <c r="E394" s="148"/>
      <c r="F394" s="148"/>
      <c r="G394" s="1"/>
    </row>
    <row r="395" spans="2:7" s="123" customFormat="1" ht="16.5" customHeight="1">
      <c r="B395" s="148"/>
      <c r="C395" s="148"/>
      <c r="D395" s="148"/>
      <c r="E395" s="148"/>
      <c r="F395" s="148"/>
      <c r="G395" s="1"/>
    </row>
    <row r="396" spans="2:7" s="123" customFormat="1" ht="16.5" customHeight="1">
      <c r="B396" s="148"/>
      <c r="C396" s="148"/>
      <c r="D396" s="148"/>
      <c r="E396" s="148"/>
      <c r="F396" s="148"/>
      <c r="G396" s="1"/>
    </row>
    <row r="397" spans="2:7" s="123" customFormat="1" ht="16.5" customHeight="1">
      <c r="B397" s="148"/>
      <c r="C397" s="148"/>
      <c r="D397" s="148"/>
      <c r="E397" s="148"/>
      <c r="F397" s="148"/>
      <c r="G397" s="1"/>
    </row>
    <row r="398" spans="2:7" s="123" customFormat="1" ht="16.5" customHeight="1">
      <c r="B398" s="148"/>
      <c r="C398" s="148"/>
      <c r="D398" s="148"/>
      <c r="E398" s="148"/>
      <c r="F398" s="148"/>
      <c r="G398" s="1"/>
    </row>
    <row r="399" spans="2:7" s="123" customFormat="1" ht="16.5" customHeight="1">
      <c r="B399" s="148"/>
      <c r="C399" s="148"/>
      <c r="D399" s="148"/>
      <c r="E399" s="148"/>
      <c r="F399" s="148"/>
      <c r="G399" s="1"/>
    </row>
    <row r="400" spans="2:7" s="123" customFormat="1" ht="16.5" customHeight="1">
      <c r="B400" s="148"/>
      <c r="C400" s="148"/>
      <c r="D400" s="148"/>
      <c r="E400" s="148"/>
      <c r="F400" s="148"/>
      <c r="G400" s="1"/>
    </row>
    <row r="401" spans="2:7" s="123" customFormat="1" ht="16.5" customHeight="1">
      <c r="B401" s="148"/>
      <c r="C401" s="148"/>
      <c r="D401" s="148"/>
      <c r="E401" s="148"/>
      <c r="F401" s="148"/>
      <c r="G401" s="1"/>
    </row>
    <row r="402" spans="2:7" s="123" customFormat="1" ht="16.5" customHeight="1">
      <c r="B402" s="148"/>
      <c r="C402" s="148"/>
      <c r="D402" s="148"/>
      <c r="E402" s="148"/>
      <c r="F402" s="148"/>
      <c r="G402" s="1"/>
    </row>
    <row r="403" spans="2:7" s="123" customFormat="1" ht="16.5" customHeight="1">
      <c r="B403" s="148"/>
      <c r="C403" s="148"/>
      <c r="D403" s="148"/>
      <c r="E403" s="148"/>
      <c r="F403" s="148"/>
      <c r="G403" s="1"/>
    </row>
    <row r="404" spans="2:7" s="123" customFormat="1" ht="16.5" customHeight="1">
      <c r="B404" s="148"/>
      <c r="C404" s="148"/>
      <c r="D404" s="148"/>
      <c r="E404" s="148"/>
      <c r="F404" s="148"/>
      <c r="G404" s="1"/>
    </row>
    <row r="405" spans="2:7" s="123" customFormat="1" ht="16.5" customHeight="1">
      <c r="B405" s="148"/>
      <c r="C405" s="148"/>
      <c r="D405" s="148"/>
      <c r="E405" s="148"/>
      <c r="F405" s="148"/>
      <c r="G405" s="1"/>
    </row>
    <row r="406" spans="2:7" s="123" customFormat="1" ht="16.5" customHeight="1">
      <c r="B406" s="148"/>
      <c r="C406" s="148"/>
      <c r="D406" s="148"/>
      <c r="E406" s="148"/>
      <c r="F406" s="148"/>
      <c r="G406" s="1"/>
    </row>
    <row r="407" spans="2:7" s="123" customFormat="1" ht="16.5" customHeight="1">
      <c r="B407" s="148"/>
      <c r="C407" s="148"/>
      <c r="D407" s="148"/>
      <c r="E407" s="148"/>
      <c r="F407" s="148"/>
      <c r="G407" s="1"/>
    </row>
    <row r="408" spans="2:7" s="123" customFormat="1" ht="16.5" customHeight="1">
      <c r="B408" s="148"/>
      <c r="C408" s="148"/>
      <c r="D408" s="148"/>
      <c r="E408" s="148"/>
      <c r="F408" s="148"/>
      <c r="G408" s="1"/>
    </row>
    <row r="409" spans="2:7" s="123" customFormat="1" ht="16.5" customHeight="1">
      <c r="B409" s="148"/>
      <c r="C409" s="148"/>
      <c r="D409" s="148"/>
      <c r="E409" s="148"/>
      <c r="F409" s="148"/>
      <c r="G409" s="1"/>
    </row>
    <row r="410" spans="2:7" s="123" customFormat="1" ht="16.5" customHeight="1">
      <c r="B410" s="148"/>
      <c r="C410" s="148"/>
      <c r="D410" s="148"/>
      <c r="E410" s="148"/>
      <c r="F410" s="148"/>
      <c r="G410" s="1"/>
    </row>
    <row r="411" spans="2:7" s="123" customFormat="1" ht="16.5" customHeight="1">
      <c r="B411" s="148"/>
      <c r="C411" s="148"/>
      <c r="D411" s="148"/>
      <c r="E411" s="148"/>
      <c r="F411" s="148"/>
      <c r="G411" s="1"/>
    </row>
    <row r="412" spans="2:7" s="123" customFormat="1" ht="16.5" customHeight="1">
      <c r="B412" s="148"/>
      <c r="C412" s="148"/>
      <c r="D412" s="148"/>
      <c r="E412" s="148"/>
      <c r="F412" s="148"/>
      <c r="G412" s="1"/>
    </row>
    <row r="413" spans="2:7" s="123" customFormat="1" ht="16.5" customHeight="1">
      <c r="B413" s="148"/>
      <c r="C413" s="148"/>
      <c r="D413" s="148"/>
      <c r="E413" s="148"/>
      <c r="F413" s="148"/>
      <c r="G413" s="1"/>
    </row>
    <row r="414" spans="2:7" s="123" customFormat="1" ht="16.5" customHeight="1">
      <c r="B414" s="148"/>
      <c r="C414" s="148"/>
      <c r="D414" s="148"/>
      <c r="E414" s="148"/>
      <c r="F414" s="148"/>
      <c r="G414" s="1"/>
    </row>
    <row r="415" spans="2:7" s="123" customFormat="1" ht="16.5" customHeight="1">
      <c r="B415" s="148"/>
      <c r="C415" s="148"/>
      <c r="D415" s="148"/>
      <c r="E415" s="148"/>
      <c r="F415" s="148"/>
      <c r="G415" s="1"/>
    </row>
    <row r="416" spans="2:7" s="123" customFormat="1" ht="16.5" customHeight="1">
      <c r="B416" s="148"/>
      <c r="C416" s="148"/>
      <c r="D416" s="148"/>
      <c r="E416" s="148"/>
      <c r="F416" s="148"/>
      <c r="G416" s="1"/>
    </row>
    <row r="417" spans="2:7" s="123" customFormat="1" ht="16.5" customHeight="1">
      <c r="B417" s="148"/>
      <c r="C417" s="148"/>
      <c r="D417" s="148"/>
      <c r="E417" s="148"/>
      <c r="F417" s="148"/>
      <c r="G417" s="1"/>
    </row>
    <row r="418" spans="2:7" s="123" customFormat="1" ht="16.5" customHeight="1">
      <c r="B418" s="148"/>
      <c r="C418" s="148"/>
      <c r="D418" s="148"/>
      <c r="E418" s="148"/>
      <c r="F418" s="148"/>
      <c r="G418" s="1"/>
    </row>
    <row r="419" spans="2:7" s="123" customFormat="1" ht="16.5" customHeight="1">
      <c r="B419" s="148"/>
      <c r="C419" s="148"/>
      <c r="D419" s="148"/>
      <c r="E419" s="148"/>
      <c r="F419" s="148"/>
      <c r="G419" s="1"/>
    </row>
    <row r="420" spans="2:7" s="123" customFormat="1" ht="16.5" customHeight="1">
      <c r="B420" s="148"/>
      <c r="C420" s="148"/>
      <c r="D420" s="148"/>
      <c r="E420" s="148"/>
      <c r="F420" s="148"/>
      <c r="G420" s="1"/>
    </row>
    <row r="421" spans="2:7" s="123" customFormat="1" ht="16.5" customHeight="1">
      <c r="B421" s="148"/>
      <c r="C421" s="148"/>
      <c r="D421" s="148"/>
      <c r="E421" s="148"/>
      <c r="F421" s="148"/>
      <c r="G421" s="1"/>
    </row>
    <row r="422" spans="2:7" s="123" customFormat="1" ht="16.5" customHeight="1">
      <c r="B422" s="148"/>
      <c r="C422" s="148"/>
      <c r="D422" s="148"/>
      <c r="E422" s="148"/>
      <c r="F422" s="148"/>
      <c r="G422" s="1"/>
    </row>
    <row r="423" spans="2:7" s="123" customFormat="1" ht="16.5" customHeight="1">
      <c r="B423" s="148"/>
      <c r="C423" s="148"/>
      <c r="D423" s="148"/>
      <c r="E423" s="148"/>
      <c r="F423" s="148"/>
      <c r="G423" s="1"/>
    </row>
    <row r="424" spans="2:7" s="123" customFormat="1" ht="16.5" customHeight="1">
      <c r="B424" s="148"/>
      <c r="C424" s="148"/>
      <c r="D424" s="148"/>
      <c r="E424" s="148"/>
      <c r="F424" s="148"/>
      <c r="G424" s="1"/>
    </row>
    <row r="425" spans="2:7" s="123" customFormat="1" ht="16.5" customHeight="1">
      <c r="B425" s="148"/>
      <c r="C425" s="148"/>
      <c r="D425" s="148"/>
      <c r="E425" s="148"/>
      <c r="F425" s="148"/>
      <c r="G425" s="1"/>
    </row>
    <row r="426" spans="2:7" s="123" customFormat="1" ht="16.5" customHeight="1">
      <c r="B426" s="148"/>
      <c r="C426" s="148"/>
      <c r="D426" s="148"/>
      <c r="E426" s="148"/>
      <c r="F426" s="148"/>
      <c r="G426" s="1"/>
    </row>
    <row r="427" spans="2:7" s="123" customFormat="1" ht="16.5" customHeight="1">
      <c r="B427" s="148"/>
      <c r="C427" s="148"/>
      <c r="D427" s="148"/>
      <c r="E427" s="148"/>
      <c r="F427" s="148"/>
      <c r="G427" s="1"/>
    </row>
    <row r="428" spans="2:7" s="123" customFormat="1" ht="16.5" customHeight="1">
      <c r="B428" s="148"/>
      <c r="C428" s="148"/>
      <c r="D428" s="148"/>
      <c r="E428" s="148"/>
      <c r="F428" s="148"/>
      <c r="G428" s="1"/>
    </row>
    <row r="429" spans="2:7" s="123" customFormat="1" ht="16.5" customHeight="1">
      <c r="B429" s="148"/>
      <c r="C429" s="148"/>
      <c r="D429" s="148"/>
      <c r="E429" s="148"/>
      <c r="F429" s="148"/>
      <c r="G429" s="1"/>
    </row>
    <row r="430" spans="2:7" s="123" customFormat="1" ht="16.5" customHeight="1">
      <c r="B430" s="148"/>
      <c r="C430" s="148"/>
      <c r="D430" s="148"/>
      <c r="E430" s="148"/>
      <c r="F430" s="148"/>
      <c r="G430" s="1"/>
    </row>
    <row r="431" spans="2:7" s="123" customFormat="1" ht="16.5" customHeight="1">
      <c r="B431" s="148"/>
      <c r="C431" s="148"/>
      <c r="D431" s="148"/>
      <c r="E431" s="148"/>
      <c r="F431" s="148"/>
      <c r="G431" s="1"/>
    </row>
    <row r="432" spans="2:7" s="123" customFormat="1" ht="16.5" customHeight="1">
      <c r="B432" s="148"/>
      <c r="C432" s="148"/>
      <c r="D432" s="148"/>
      <c r="E432" s="148"/>
      <c r="F432" s="148"/>
      <c r="G432" s="1"/>
    </row>
    <row r="433" spans="2:7" s="123" customFormat="1" ht="16.5" customHeight="1">
      <c r="B433" s="148"/>
      <c r="C433" s="148"/>
      <c r="D433" s="148"/>
      <c r="E433" s="148"/>
      <c r="F433" s="148"/>
      <c r="G433" s="1"/>
    </row>
    <row r="434" spans="2:7" s="123" customFormat="1" ht="16.5" customHeight="1">
      <c r="B434" s="148"/>
      <c r="C434" s="148"/>
      <c r="D434" s="148"/>
      <c r="E434" s="148"/>
      <c r="F434" s="148"/>
      <c r="G434" s="1"/>
    </row>
    <row r="435" spans="2:7" s="123" customFormat="1" ht="16.5" customHeight="1">
      <c r="B435" s="148"/>
      <c r="C435" s="148"/>
      <c r="D435" s="148"/>
      <c r="E435" s="148"/>
      <c r="F435" s="148"/>
      <c r="G435" s="1"/>
    </row>
    <row r="436" spans="2:7" s="123" customFormat="1" ht="16.5" customHeight="1">
      <c r="B436" s="148"/>
      <c r="C436" s="148"/>
      <c r="D436" s="148"/>
      <c r="E436" s="148"/>
      <c r="F436" s="148"/>
      <c r="G436" s="1"/>
    </row>
    <row r="437" spans="2:7" s="123" customFormat="1" ht="16.5" customHeight="1">
      <c r="B437" s="148"/>
      <c r="C437" s="148"/>
      <c r="D437" s="148"/>
      <c r="E437" s="148"/>
      <c r="F437" s="148"/>
      <c r="G437" s="1"/>
    </row>
    <row r="438" spans="2:7" s="123" customFormat="1" ht="16.5" customHeight="1">
      <c r="B438" s="148"/>
      <c r="C438" s="148"/>
      <c r="D438" s="148"/>
      <c r="E438" s="148"/>
      <c r="F438" s="148"/>
      <c r="G438" s="1"/>
    </row>
    <row r="439" spans="2:7" s="123" customFormat="1" ht="16.5" customHeight="1">
      <c r="B439" s="148"/>
      <c r="C439" s="148"/>
      <c r="D439" s="148"/>
      <c r="E439" s="148"/>
      <c r="F439" s="148"/>
      <c r="G439" s="1"/>
    </row>
    <row r="440" spans="2:7" s="123" customFormat="1" ht="16.5" customHeight="1">
      <c r="B440" s="148"/>
      <c r="C440" s="148"/>
      <c r="D440" s="148"/>
      <c r="E440" s="148"/>
      <c r="F440" s="148"/>
      <c r="G440" s="1"/>
    </row>
    <row r="441" spans="2:7" s="123" customFormat="1" ht="16.5" customHeight="1">
      <c r="B441" s="148"/>
      <c r="C441" s="148"/>
      <c r="D441" s="148"/>
      <c r="E441" s="148"/>
      <c r="F441" s="148"/>
      <c r="G441" s="1"/>
    </row>
    <row r="442" spans="2:7" s="123" customFormat="1" ht="16.5" customHeight="1">
      <c r="B442" s="148"/>
      <c r="C442" s="148"/>
      <c r="D442" s="148"/>
      <c r="E442" s="148"/>
      <c r="F442" s="148"/>
      <c r="G442" s="1"/>
    </row>
    <row r="443" spans="2:7" s="123" customFormat="1" ht="16.5" customHeight="1">
      <c r="B443" s="148"/>
      <c r="C443" s="148"/>
      <c r="D443" s="148"/>
      <c r="E443" s="148"/>
      <c r="F443" s="148"/>
      <c r="G443" s="1"/>
    </row>
    <row r="444" spans="2:7" s="123" customFormat="1" ht="16.5" customHeight="1">
      <c r="B444" s="148"/>
      <c r="C444" s="148"/>
      <c r="D444" s="148"/>
      <c r="E444" s="148"/>
      <c r="F444" s="148"/>
      <c r="G444" s="1"/>
    </row>
    <row r="445" spans="2:7" s="123" customFormat="1" ht="16.5" customHeight="1">
      <c r="B445" s="148"/>
      <c r="C445" s="148"/>
      <c r="D445" s="148"/>
      <c r="E445" s="148"/>
      <c r="F445" s="148"/>
      <c r="G445" s="1"/>
    </row>
    <row r="446" spans="2:7" s="123" customFormat="1" ht="16.5" customHeight="1">
      <c r="B446" s="148"/>
      <c r="C446" s="148"/>
      <c r="D446" s="148"/>
      <c r="E446" s="148"/>
      <c r="F446" s="148"/>
      <c r="G446" s="1"/>
    </row>
    <row r="447" spans="2:7" s="123" customFormat="1" ht="16.5" customHeight="1">
      <c r="B447" s="148"/>
      <c r="C447" s="148"/>
      <c r="D447" s="148"/>
      <c r="E447" s="148"/>
      <c r="F447" s="148"/>
      <c r="G447" s="1"/>
    </row>
    <row r="448" spans="2:7" s="123" customFormat="1" ht="16.5" customHeight="1">
      <c r="B448" s="148"/>
      <c r="C448" s="148"/>
      <c r="D448" s="148"/>
      <c r="E448" s="148"/>
      <c r="F448" s="148"/>
      <c r="G448" s="1"/>
    </row>
    <row r="449" spans="2:7" s="123" customFormat="1" ht="16.5" customHeight="1">
      <c r="B449" s="148"/>
      <c r="C449" s="148"/>
      <c r="D449" s="148"/>
      <c r="E449" s="148"/>
      <c r="F449" s="148"/>
      <c r="G449" s="1"/>
    </row>
    <row r="450" spans="2:7" s="123" customFormat="1" ht="16.5" customHeight="1">
      <c r="B450" s="148"/>
      <c r="C450" s="148"/>
      <c r="D450" s="148"/>
      <c r="E450" s="148"/>
      <c r="F450" s="148"/>
      <c r="G450" s="1"/>
    </row>
    <row r="451" spans="2:7" s="123" customFormat="1" ht="16.5" customHeight="1">
      <c r="B451" s="148"/>
      <c r="C451" s="148"/>
      <c r="D451" s="148"/>
      <c r="E451" s="148"/>
      <c r="F451" s="148"/>
      <c r="G451" s="1"/>
    </row>
    <row r="452" spans="2:7" s="123" customFormat="1" ht="16.5" customHeight="1">
      <c r="B452" s="148"/>
      <c r="C452" s="148"/>
      <c r="D452" s="148"/>
      <c r="E452" s="148"/>
      <c r="F452" s="148"/>
      <c r="G452" s="1"/>
    </row>
    <row r="453" spans="2:7" s="123" customFormat="1" ht="16.5" customHeight="1">
      <c r="B453" s="148"/>
      <c r="C453" s="148"/>
      <c r="D453" s="148"/>
      <c r="E453" s="148"/>
      <c r="F453" s="148"/>
      <c r="G453" s="1"/>
    </row>
    <row r="454" spans="2:7" s="123" customFormat="1" ht="16.5" customHeight="1">
      <c r="B454" s="148"/>
      <c r="C454" s="148"/>
      <c r="D454" s="148"/>
      <c r="E454" s="148"/>
      <c r="F454" s="148"/>
      <c r="G454" s="1"/>
    </row>
    <row r="455" spans="2:7" s="123" customFormat="1" ht="16.5" customHeight="1">
      <c r="B455" s="148"/>
      <c r="C455" s="148"/>
      <c r="D455" s="148"/>
      <c r="E455" s="148"/>
      <c r="F455" s="148"/>
      <c r="G455" s="1"/>
    </row>
    <row r="456" spans="2:7" s="123" customFormat="1" ht="16.5" customHeight="1">
      <c r="B456" s="148"/>
      <c r="C456" s="148"/>
      <c r="D456" s="148"/>
      <c r="E456" s="148"/>
      <c r="F456" s="148"/>
      <c r="G456" s="1"/>
    </row>
    <row r="457" spans="2:7" s="123" customFormat="1" ht="16.5" customHeight="1">
      <c r="B457" s="148"/>
      <c r="C457" s="148"/>
      <c r="D457" s="148"/>
      <c r="E457" s="148"/>
      <c r="F457" s="148"/>
      <c r="G457" s="1"/>
    </row>
    <row r="458" spans="2:7" s="123" customFormat="1" ht="16.5" customHeight="1">
      <c r="B458" s="148"/>
      <c r="C458" s="148"/>
      <c r="D458" s="148"/>
      <c r="E458" s="148"/>
      <c r="F458" s="148"/>
      <c r="G458" s="1"/>
    </row>
    <row r="459" spans="2:7" s="123" customFormat="1" ht="16.5" customHeight="1">
      <c r="B459" s="148"/>
      <c r="C459" s="148"/>
      <c r="D459" s="148"/>
      <c r="E459" s="148"/>
      <c r="F459" s="148"/>
      <c r="G459" s="1"/>
    </row>
    <row r="460" spans="2:7" s="123" customFormat="1" ht="16.5" customHeight="1">
      <c r="B460" s="148"/>
      <c r="C460" s="148"/>
      <c r="D460" s="148"/>
      <c r="E460" s="148"/>
      <c r="F460" s="148"/>
      <c r="G460" s="1"/>
    </row>
    <row r="461" spans="2:7" s="123" customFormat="1" ht="16.5" customHeight="1">
      <c r="B461" s="148"/>
      <c r="C461" s="148"/>
      <c r="D461" s="148"/>
      <c r="E461" s="148"/>
      <c r="F461" s="148"/>
      <c r="G461" s="1"/>
    </row>
    <row r="462" spans="2:7" s="123" customFormat="1" ht="16.5" customHeight="1">
      <c r="B462" s="148"/>
      <c r="C462" s="148"/>
      <c r="D462" s="148"/>
      <c r="E462" s="148"/>
      <c r="F462" s="148"/>
      <c r="G462" s="1"/>
    </row>
    <row r="463" spans="2:7" s="123" customFormat="1" ht="16.5" customHeight="1">
      <c r="B463" s="148"/>
      <c r="C463" s="148"/>
      <c r="D463" s="148"/>
      <c r="E463" s="148"/>
      <c r="F463" s="148"/>
      <c r="G463" s="1"/>
    </row>
    <row r="464" spans="2:7" s="123" customFormat="1" ht="16.5" customHeight="1">
      <c r="B464" s="148"/>
      <c r="C464" s="148"/>
      <c r="D464" s="148"/>
      <c r="E464" s="148"/>
      <c r="F464" s="148"/>
      <c r="G464" s="1"/>
    </row>
    <row r="465" spans="2:7" s="123" customFormat="1" ht="16.5" customHeight="1">
      <c r="B465" s="148"/>
      <c r="C465" s="148"/>
      <c r="D465" s="148"/>
      <c r="E465" s="148"/>
      <c r="F465" s="148"/>
      <c r="G465" s="1"/>
    </row>
    <row r="466" spans="2:7" s="123" customFormat="1" ht="16.5" customHeight="1">
      <c r="B466" s="148"/>
      <c r="C466" s="148"/>
      <c r="D466" s="148"/>
      <c r="E466" s="148"/>
      <c r="F466" s="148"/>
      <c r="G466" s="1"/>
    </row>
    <row r="467" spans="2:7" s="123" customFormat="1" ht="16.5" customHeight="1">
      <c r="B467" s="148"/>
      <c r="C467" s="148"/>
      <c r="D467" s="148"/>
      <c r="E467" s="148"/>
      <c r="F467" s="148"/>
      <c r="G467" s="1"/>
    </row>
    <row r="468" spans="2:7" s="123" customFormat="1" ht="16.5" customHeight="1">
      <c r="B468" s="148"/>
      <c r="C468" s="148"/>
      <c r="D468" s="148"/>
      <c r="E468" s="148"/>
      <c r="F468" s="148"/>
      <c r="G468" s="1"/>
    </row>
    <row r="469" spans="2:7" s="123" customFormat="1" ht="16.5" customHeight="1">
      <c r="B469" s="148"/>
      <c r="C469" s="148"/>
      <c r="D469" s="148"/>
      <c r="E469" s="148"/>
      <c r="F469" s="148"/>
      <c r="G469" s="1"/>
    </row>
    <row r="470" spans="2:7" s="123" customFormat="1" ht="16.5" customHeight="1">
      <c r="B470" s="148"/>
      <c r="C470" s="148"/>
      <c r="D470" s="148"/>
      <c r="E470" s="148"/>
      <c r="F470" s="148"/>
      <c r="G470" s="1"/>
    </row>
    <row r="471" spans="2:7" s="123" customFormat="1" ht="16.5" customHeight="1">
      <c r="B471" s="148"/>
      <c r="C471" s="148"/>
      <c r="D471" s="148"/>
      <c r="E471" s="148"/>
      <c r="F471" s="148"/>
      <c r="G471" s="1"/>
    </row>
    <row r="472" spans="2:7" s="123" customFormat="1" ht="16.5" customHeight="1">
      <c r="B472" s="148"/>
      <c r="C472" s="148"/>
      <c r="D472" s="148"/>
      <c r="E472" s="148"/>
      <c r="F472" s="148"/>
      <c r="G472" s="1"/>
    </row>
    <row r="473" spans="2:7" s="123" customFormat="1" ht="16.5" customHeight="1">
      <c r="B473" s="148"/>
      <c r="C473" s="148"/>
      <c r="D473" s="148"/>
      <c r="E473" s="148"/>
      <c r="F473" s="148"/>
      <c r="G473" s="1"/>
    </row>
    <row r="474" spans="2:7" s="123" customFormat="1" ht="16.5" customHeight="1">
      <c r="B474" s="148"/>
      <c r="C474" s="148"/>
      <c r="D474" s="148"/>
      <c r="E474" s="148"/>
      <c r="F474" s="148"/>
      <c r="G474" s="1"/>
    </row>
    <row r="475" spans="2:7" s="123" customFormat="1" ht="16.5" customHeight="1">
      <c r="B475" s="148"/>
      <c r="C475" s="148"/>
      <c r="D475" s="148"/>
      <c r="E475" s="148"/>
      <c r="F475" s="148"/>
      <c r="G475" s="1"/>
    </row>
    <row r="476" spans="2:7" s="123" customFormat="1" ht="16.5" customHeight="1">
      <c r="B476" s="148"/>
      <c r="C476" s="148"/>
      <c r="D476" s="148"/>
      <c r="E476" s="148"/>
      <c r="F476" s="148"/>
      <c r="G476" s="1"/>
    </row>
    <row r="477" spans="2:7" s="123" customFormat="1" ht="16.5" customHeight="1">
      <c r="B477" s="148"/>
      <c r="C477" s="148"/>
      <c r="D477" s="148"/>
      <c r="E477" s="148"/>
      <c r="F477" s="148"/>
      <c r="G477" s="1"/>
    </row>
    <row r="478" spans="2:7" s="123" customFormat="1" ht="16.5" customHeight="1">
      <c r="B478" s="148"/>
      <c r="C478" s="148"/>
      <c r="D478" s="148"/>
      <c r="E478" s="148"/>
      <c r="F478" s="148"/>
      <c r="G478" s="1"/>
    </row>
    <row r="479" spans="2:7" s="123" customFormat="1" ht="16.5" customHeight="1">
      <c r="B479" s="148"/>
      <c r="C479" s="148"/>
      <c r="D479" s="148"/>
      <c r="E479" s="148"/>
      <c r="F479" s="148"/>
      <c r="G479" s="1"/>
    </row>
    <row r="480" spans="2:7" s="123" customFormat="1" ht="16.5" customHeight="1">
      <c r="B480" s="148"/>
      <c r="C480" s="148"/>
      <c r="D480" s="148"/>
      <c r="E480" s="148"/>
      <c r="F480" s="148"/>
      <c r="G480" s="1"/>
    </row>
    <row r="481" spans="2:7" s="123" customFormat="1" ht="16.5" customHeight="1">
      <c r="B481" s="148"/>
      <c r="C481" s="148"/>
      <c r="D481" s="148"/>
      <c r="E481" s="148"/>
      <c r="F481" s="148"/>
      <c r="G481" s="1"/>
    </row>
    <row r="482" spans="2:7" s="123" customFormat="1" ht="16.5" customHeight="1">
      <c r="B482" s="148"/>
      <c r="C482" s="148"/>
      <c r="D482" s="148"/>
      <c r="E482" s="148"/>
      <c r="F482" s="148"/>
      <c r="G482" s="1"/>
    </row>
    <row r="483" spans="2:7" s="123" customFormat="1" ht="16.5" customHeight="1">
      <c r="B483" s="148"/>
      <c r="C483" s="148"/>
      <c r="D483" s="148"/>
      <c r="E483" s="148"/>
      <c r="F483" s="148"/>
      <c r="G483" s="1"/>
    </row>
    <row r="484" spans="2:7" s="123" customFormat="1" ht="16.5" customHeight="1">
      <c r="B484" s="148"/>
      <c r="C484" s="148"/>
      <c r="D484" s="148"/>
      <c r="E484" s="148"/>
      <c r="F484" s="148"/>
      <c r="G484" s="1"/>
    </row>
    <row r="485" spans="2:7" s="123" customFormat="1" ht="16.5" customHeight="1">
      <c r="B485" s="148"/>
      <c r="C485" s="148"/>
      <c r="D485" s="148"/>
      <c r="E485" s="148"/>
      <c r="F485" s="148"/>
      <c r="G485" s="1"/>
    </row>
    <row r="486" spans="2:7" s="123" customFormat="1" ht="16.5" customHeight="1">
      <c r="B486" s="148"/>
      <c r="C486" s="148"/>
      <c r="D486" s="148"/>
      <c r="E486" s="148"/>
      <c r="F486" s="148"/>
      <c r="G486" s="1"/>
    </row>
    <row r="487" spans="2:7" s="123" customFormat="1" ht="16.5" customHeight="1">
      <c r="B487" s="148"/>
      <c r="C487" s="148"/>
      <c r="D487" s="148"/>
      <c r="E487" s="148"/>
      <c r="F487" s="148"/>
      <c r="G487" s="1"/>
    </row>
    <row r="488" spans="2:7" s="123" customFormat="1" ht="16.5" customHeight="1">
      <c r="B488" s="148"/>
      <c r="C488" s="148"/>
      <c r="D488" s="148"/>
      <c r="E488" s="148"/>
      <c r="F488" s="148"/>
      <c r="G488" s="1"/>
    </row>
    <row r="489" spans="2:7" s="123" customFormat="1" ht="16.5" customHeight="1">
      <c r="B489" s="148"/>
      <c r="C489" s="148"/>
      <c r="D489" s="148"/>
      <c r="E489" s="148"/>
      <c r="F489" s="148"/>
      <c r="G489" s="1"/>
    </row>
    <row r="490" spans="2:7" s="123" customFormat="1" ht="16.5" customHeight="1">
      <c r="B490" s="148"/>
      <c r="C490" s="148"/>
      <c r="D490" s="148"/>
      <c r="E490" s="148"/>
      <c r="F490" s="148"/>
      <c r="G490" s="1"/>
    </row>
    <row r="491" spans="2:7" s="123" customFormat="1" ht="16.5" customHeight="1">
      <c r="B491" s="148"/>
      <c r="C491" s="148"/>
      <c r="D491" s="148"/>
      <c r="E491" s="148"/>
      <c r="F491" s="148"/>
      <c r="G491" s="1"/>
    </row>
    <row r="492" spans="2:7" s="123" customFormat="1" ht="16.5" customHeight="1">
      <c r="B492" s="148"/>
      <c r="C492" s="148"/>
      <c r="D492" s="148"/>
      <c r="E492" s="148"/>
      <c r="F492" s="148"/>
      <c r="G492" s="1"/>
    </row>
    <row r="493" spans="2:7" s="123" customFormat="1" ht="16.5" customHeight="1">
      <c r="B493" s="148"/>
      <c r="C493" s="148"/>
      <c r="D493" s="148"/>
      <c r="E493" s="148"/>
      <c r="F493" s="148"/>
      <c r="G493" s="1"/>
    </row>
    <row r="494" spans="2:7" s="123" customFormat="1" ht="16.5" customHeight="1">
      <c r="B494" s="148"/>
      <c r="C494" s="148"/>
      <c r="D494" s="148"/>
      <c r="E494" s="148"/>
      <c r="F494" s="148"/>
      <c r="G494" s="1"/>
    </row>
    <row r="495" spans="2:7" s="123" customFormat="1" ht="16.5" customHeight="1">
      <c r="B495" s="148"/>
      <c r="C495" s="148"/>
      <c r="D495" s="148"/>
      <c r="E495" s="148"/>
      <c r="F495" s="148"/>
      <c r="G495" s="1"/>
    </row>
    <row r="496" spans="2:7" s="123" customFormat="1" ht="16.5" customHeight="1">
      <c r="B496" s="148"/>
      <c r="C496" s="148"/>
      <c r="D496" s="148"/>
      <c r="E496" s="148"/>
      <c r="F496" s="148"/>
      <c r="G496" s="1"/>
    </row>
    <row r="497" spans="2:7" s="123" customFormat="1" ht="16.5" customHeight="1">
      <c r="B497" s="148"/>
      <c r="C497" s="148"/>
      <c r="D497" s="148"/>
      <c r="E497" s="148"/>
      <c r="F497" s="148"/>
      <c r="G497" s="1"/>
    </row>
    <row r="498" spans="2:7" s="123" customFormat="1" ht="16.5" customHeight="1">
      <c r="B498" s="148"/>
      <c r="C498" s="148"/>
      <c r="D498" s="148"/>
      <c r="E498" s="148"/>
      <c r="F498" s="148"/>
      <c r="G498" s="1"/>
    </row>
    <row r="499" spans="2:7" s="123" customFormat="1" ht="16.5" customHeight="1">
      <c r="B499" s="148"/>
      <c r="C499" s="148"/>
      <c r="D499" s="148"/>
      <c r="E499" s="148"/>
      <c r="F499" s="148"/>
      <c r="G499" s="1"/>
    </row>
    <row r="500" spans="2:7" s="123" customFormat="1" ht="16.5" customHeight="1">
      <c r="B500" s="148"/>
      <c r="C500" s="148"/>
      <c r="D500" s="148"/>
      <c r="E500" s="148"/>
      <c r="F500" s="148"/>
      <c r="G500" s="1"/>
    </row>
    <row r="501" spans="2:7" s="123" customFormat="1" ht="16.5" customHeight="1">
      <c r="B501" s="148"/>
      <c r="C501" s="148"/>
      <c r="D501" s="148"/>
      <c r="E501" s="148"/>
      <c r="F501" s="148"/>
      <c r="G501" s="1"/>
    </row>
    <row r="502" spans="2:7" s="123" customFormat="1" ht="16.5" customHeight="1">
      <c r="B502" s="148"/>
      <c r="C502" s="148"/>
      <c r="D502" s="148"/>
      <c r="E502" s="148"/>
      <c r="F502" s="148"/>
      <c r="G502" s="1"/>
    </row>
    <row r="503" spans="2:7" s="123" customFormat="1" ht="16.5" customHeight="1">
      <c r="B503" s="148"/>
      <c r="C503" s="148"/>
      <c r="D503" s="148"/>
      <c r="E503" s="148"/>
      <c r="F503" s="148"/>
      <c r="G503" s="1"/>
    </row>
    <row r="504" spans="2:7" s="123" customFormat="1" ht="16.5" customHeight="1">
      <c r="B504" s="148"/>
      <c r="C504" s="148"/>
      <c r="D504" s="148"/>
      <c r="E504" s="148"/>
      <c r="F504" s="148"/>
      <c r="G504" s="1"/>
    </row>
    <row r="505" spans="2:7" s="123" customFormat="1" ht="16.5" customHeight="1">
      <c r="B505" s="148"/>
      <c r="C505" s="148"/>
      <c r="D505" s="148"/>
      <c r="E505" s="148"/>
      <c r="F505" s="148"/>
      <c r="G505" s="1"/>
    </row>
    <row r="506" spans="2:7" s="123" customFormat="1" ht="16.5" customHeight="1">
      <c r="B506" s="148"/>
      <c r="C506" s="148"/>
      <c r="D506" s="148"/>
      <c r="E506" s="148"/>
      <c r="F506" s="148"/>
      <c r="G506" s="1"/>
    </row>
    <row r="507" spans="2:7" s="123" customFormat="1" ht="16.5" customHeight="1">
      <c r="B507" s="148"/>
      <c r="C507" s="148"/>
      <c r="D507" s="148"/>
      <c r="E507" s="148"/>
      <c r="F507" s="148"/>
      <c r="G507" s="1"/>
    </row>
    <row r="508" spans="2:7" s="123" customFormat="1" ht="16.5" customHeight="1">
      <c r="B508" s="148"/>
      <c r="C508" s="148"/>
      <c r="D508" s="148"/>
      <c r="E508" s="148"/>
      <c r="F508" s="148"/>
      <c r="G508" s="1"/>
    </row>
    <row r="509" spans="2:7" s="123" customFormat="1" ht="16.5" customHeight="1">
      <c r="B509" s="148"/>
      <c r="C509" s="148"/>
      <c r="D509" s="148"/>
      <c r="E509" s="148"/>
      <c r="F509" s="148"/>
      <c r="G509" s="1"/>
    </row>
    <row r="510" spans="2:7" s="123" customFormat="1" ht="16.5" customHeight="1">
      <c r="B510" s="148"/>
      <c r="C510" s="148"/>
      <c r="D510" s="148"/>
      <c r="E510" s="148"/>
      <c r="F510" s="148"/>
      <c r="G510" s="1"/>
    </row>
    <row r="511" spans="2:7" s="123" customFormat="1" ht="16.5" customHeight="1">
      <c r="B511" s="148"/>
      <c r="C511" s="148"/>
      <c r="D511" s="148"/>
      <c r="E511" s="148"/>
      <c r="F511" s="148"/>
      <c r="G511" s="1"/>
    </row>
    <row r="512" spans="2:7" s="123" customFormat="1" ht="16.5" customHeight="1">
      <c r="B512" s="148"/>
      <c r="C512" s="148"/>
      <c r="D512" s="148"/>
      <c r="E512" s="148"/>
      <c r="F512" s="148"/>
      <c r="G512" s="1"/>
    </row>
    <row r="513" spans="2:7" s="123" customFormat="1" ht="16.5" customHeight="1">
      <c r="B513" s="148"/>
      <c r="C513" s="148"/>
      <c r="D513" s="148"/>
      <c r="E513" s="148"/>
      <c r="F513" s="148"/>
      <c r="G513" s="1"/>
    </row>
    <row r="514" spans="2:7" s="123" customFormat="1" ht="16.5" customHeight="1">
      <c r="B514" s="148"/>
      <c r="C514" s="148"/>
      <c r="D514" s="148"/>
      <c r="E514" s="148"/>
      <c r="F514" s="148"/>
      <c r="G514" s="1"/>
    </row>
    <row r="515" spans="2:7" s="123" customFormat="1" ht="16.5" customHeight="1">
      <c r="B515" s="148"/>
      <c r="C515" s="148"/>
      <c r="D515" s="148"/>
      <c r="E515" s="148"/>
      <c r="F515" s="148"/>
      <c r="G515" s="1"/>
    </row>
    <row r="516" spans="2:7" s="123" customFormat="1" ht="16.5" customHeight="1">
      <c r="B516" s="148"/>
      <c r="C516" s="148"/>
      <c r="D516" s="148"/>
      <c r="E516" s="148"/>
      <c r="F516" s="148"/>
      <c r="G516" s="1"/>
    </row>
    <row r="517" spans="2:7" s="123" customFormat="1" ht="16.5" customHeight="1">
      <c r="B517" s="148"/>
      <c r="C517" s="148"/>
      <c r="D517" s="148"/>
      <c r="E517" s="148"/>
      <c r="F517" s="148"/>
      <c r="G517" s="1"/>
    </row>
    <row r="518" spans="2:7" s="123" customFormat="1" ht="16.5" customHeight="1">
      <c r="B518" s="148"/>
      <c r="C518" s="148"/>
      <c r="D518" s="148"/>
      <c r="E518" s="148"/>
      <c r="F518" s="148"/>
      <c r="G518" s="1"/>
    </row>
    <row r="519" spans="2:7" s="123" customFormat="1" ht="16.5" customHeight="1">
      <c r="B519" s="148"/>
      <c r="C519" s="148"/>
      <c r="D519" s="148"/>
      <c r="E519" s="148"/>
      <c r="F519" s="148"/>
      <c r="G519" s="1"/>
    </row>
    <row r="520" spans="2:7" s="123" customFormat="1" ht="16.5" customHeight="1">
      <c r="B520" s="148"/>
      <c r="C520" s="148"/>
      <c r="D520" s="148"/>
      <c r="E520" s="148"/>
      <c r="F520" s="148"/>
      <c r="G520" s="1"/>
    </row>
    <row r="521" spans="2:7" s="123" customFormat="1" ht="16.5" customHeight="1">
      <c r="B521" s="148"/>
      <c r="C521" s="148"/>
      <c r="D521" s="148"/>
      <c r="E521" s="148"/>
      <c r="F521" s="148"/>
      <c r="G521" s="1"/>
    </row>
    <row r="522" spans="2:7" s="123" customFormat="1" ht="16.5" customHeight="1">
      <c r="B522" s="148"/>
      <c r="C522" s="148"/>
      <c r="D522" s="148"/>
      <c r="E522" s="148"/>
      <c r="F522" s="148"/>
      <c r="G522" s="1"/>
    </row>
    <row r="523" spans="2:7" s="123" customFormat="1" ht="16.5" customHeight="1">
      <c r="B523" s="148"/>
      <c r="C523" s="148"/>
      <c r="D523" s="148"/>
      <c r="E523" s="148"/>
      <c r="F523" s="148"/>
      <c r="G523" s="1"/>
    </row>
    <row r="524" spans="2:7" s="123" customFormat="1" ht="16.5" customHeight="1">
      <c r="B524" s="148"/>
      <c r="C524" s="148"/>
      <c r="D524" s="148"/>
      <c r="E524" s="148"/>
      <c r="F524" s="148"/>
      <c r="G524" s="1"/>
    </row>
    <row r="525" spans="2:7" s="123" customFormat="1" ht="16.5" customHeight="1">
      <c r="B525" s="148"/>
      <c r="C525" s="148"/>
      <c r="D525" s="148"/>
      <c r="E525" s="148"/>
      <c r="F525" s="148"/>
      <c r="G525" s="1"/>
    </row>
    <row r="526" spans="2:7" s="123" customFormat="1" ht="16.5" customHeight="1">
      <c r="B526" s="148"/>
      <c r="C526" s="148"/>
      <c r="D526" s="148"/>
      <c r="E526" s="148"/>
      <c r="F526" s="148"/>
      <c r="G526" s="1"/>
    </row>
    <row r="527" spans="2:7" s="123" customFormat="1" ht="16.5" customHeight="1">
      <c r="B527" s="148"/>
      <c r="C527" s="148"/>
      <c r="D527" s="148"/>
      <c r="E527" s="148"/>
      <c r="F527" s="148"/>
      <c r="G527" s="1"/>
    </row>
    <row r="528" spans="2:7" s="123" customFormat="1" ht="16.5" customHeight="1">
      <c r="B528" s="148"/>
      <c r="C528" s="148"/>
      <c r="D528" s="148"/>
      <c r="E528" s="148"/>
      <c r="F528" s="148"/>
      <c r="G528" s="1"/>
    </row>
    <row r="529" spans="2:7" s="123" customFormat="1" ht="16.5" customHeight="1">
      <c r="B529" s="148"/>
      <c r="C529" s="148"/>
      <c r="D529" s="148"/>
      <c r="E529" s="148"/>
      <c r="F529" s="148"/>
      <c r="G529" s="1"/>
    </row>
    <row r="530" spans="2:7" s="123" customFormat="1" ht="16.5" customHeight="1">
      <c r="B530" s="148"/>
      <c r="C530" s="148"/>
      <c r="D530" s="148"/>
      <c r="E530" s="148"/>
      <c r="F530" s="148"/>
      <c r="G530" s="1"/>
    </row>
    <row r="531" spans="2:7" s="123" customFormat="1" ht="16.5" customHeight="1">
      <c r="B531" s="148"/>
      <c r="C531" s="148"/>
      <c r="D531" s="148"/>
      <c r="E531" s="148"/>
      <c r="F531" s="148"/>
      <c r="G531" s="1"/>
    </row>
    <row r="532" spans="2:7" s="123" customFormat="1" ht="16.5" customHeight="1">
      <c r="B532" s="148"/>
      <c r="C532" s="148"/>
      <c r="D532" s="148"/>
      <c r="E532" s="148"/>
      <c r="F532" s="148"/>
      <c r="G532" s="1"/>
    </row>
    <row r="533" spans="2:7" s="123" customFormat="1" ht="16.5" customHeight="1">
      <c r="B533" s="148"/>
      <c r="C533" s="148"/>
      <c r="D533" s="148"/>
      <c r="E533" s="148"/>
      <c r="F533" s="148"/>
      <c r="G533" s="1"/>
    </row>
    <row r="534" spans="2:7" s="123" customFormat="1" ht="16.5" customHeight="1">
      <c r="B534" s="148"/>
      <c r="C534" s="148"/>
      <c r="D534" s="148"/>
      <c r="E534" s="148"/>
      <c r="F534" s="148"/>
      <c r="G534" s="1"/>
    </row>
    <row r="535" spans="2:7" s="123" customFormat="1" ht="16.5" customHeight="1">
      <c r="B535" s="148"/>
      <c r="C535" s="148"/>
      <c r="D535" s="148"/>
      <c r="E535" s="148"/>
      <c r="F535" s="148"/>
      <c r="G535" s="1"/>
    </row>
    <row r="536" spans="2:7" s="123" customFormat="1" ht="16.5" customHeight="1">
      <c r="B536" s="148"/>
      <c r="C536" s="148"/>
      <c r="D536" s="148"/>
      <c r="E536" s="148"/>
      <c r="F536" s="148"/>
      <c r="G536" s="1"/>
    </row>
    <row r="537" spans="2:7" s="123" customFormat="1" ht="16.5" customHeight="1">
      <c r="B537" s="148"/>
      <c r="C537" s="148"/>
      <c r="D537" s="148"/>
      <c r="E537" s="148"/>
      <c r="F537" s="148"/>
      <c r="G537" s="1"/>
    </row>
    <row r="538" spans="2:7" s="123" customFormat="1" ht="16.5" customHeight="1">
      <c r="B538" s="148"/>
      <c r="C538" s="148"/>
      <c r="D538" s="148"/>
      <c r="E538" s="148"/>
      <c r="F538" s="148"/>
      <c r="G538" s="1"/>
    </row>
    <row r="539" spans="2:7" s="123" customFormat="1" ht="16.5" customHeight="1">
      <c r="B539" s="148"/>
      <c r="C539" s="148"/>
      <c r="D539" s="148"/>
      <c r="E539" s="148"/>
      <c r="F539" s="148"/>
      <c r="G539" s="1"/>
    </row>
    <row r="540" spans="2:7" s="123" customFormat="1" ht="16.5" customHeight="1">
      <c r="B540" s="148"/>
      <c r="C540" s="148"/>
      <c r="D540" s="148"/>
      <c r="E540" s="148"/>
      <c r="F540" s="148"/>
      <c r="G540" s="1"/>
    </row>
    <row r="541" spans="2:7" s="123" customFormat="1" ht="16.5" customHeight="1">
      <c r="B541" s="148"/>
      <c r="C541" s="148"/>
      <c r="D541" s="148"/>
      <c r="E541" s="148"/>
      <c r="F541" s="148"/>
      <c r="G541" s="1"/>
    </row>
    <row r="542" spans="2:7" s="123" customFormat="1" ht="16.5" customHeight="1">
      <c r="B542" s="148"/>
      <c r="C542" s="148"/>
      <c r="D542" s="148"/>
      <c r="E542" s="148"/>
      <c r="F542" s="148"/>
      <c r="G542" s="1"/>
    </row>
    <row r="543" spans="2:7" s="123" customFormat="1" ht="16.5" customHeight="1">
      <c r="B543" s="148"/>
      <c r="C543" s="148"/>
      <c r="D543" s="148"/>
      <c r="E543" s="148"/>
      <c r="F543" s="148"/>
      <c r="G543" s="1"/>
    </row>
    <row r="544" spans="2:7" s="123" customFormat="1" ht="16.5" customHeight="1">
      <c r="B544" s="148"/>
      <c r="C544" s="148"/>
      <c r="D544" s="148"/>
      <c r="E544" s="148"/>
      <c r="F544" s="148"/>
      <c r="G544" s="1"/>
    </row>
    <row r="545" spans="2:7" s="123" customFormat="1" ht="16.5" customHeight="1">
      <c r="B545" s="148"/>
      <c r="C545" s="148"/>
      <c r="D545" s="148"/>
      <c r="E545" s="148"/>
      <c r="F545" s="148"/>
      <c r="G545" s="1"/>
    </row>
    <row r="546" spans="2:7" s="123" customFormat="1" ht="16.5" customHeight="1">
      <c r="B546" s="148"/>
      <c r="C546" s="148"/>
      <c r="D546" s="148"/>
      <c r="E546" s="148"/>
      <c r="F546" s="148"/>
      <c r="G546" s="1"/>
    </row>
    <row r="547" spans="2:7" s="123" customFormat="1" ht="16.5" customHeight="1">
      <c r="B547" s="148"/>
      <c r="C547" s="148"/>
      <c r="D547" s="148"/>
      <c r="E547" s="148"/>
      <c r="F547" s="148"/>
      <c r="G547" s="1"/>
    </row>
    <row r="548" spans="2:7" s="123" customFormat="1" ht="16.5" customHeight="1">
      <c r="B548" s="148"/>
      <c r="C548" s="148"/>
      <c r="D548" s="148"/>
      <c r="E548" s="148"/>
      <c r="F548" s="148"/>
      <c r="G548" s="1"/>
    </row>
    <row r="549" spans="2:7" s="123" customFormat="1" ht="16.5" customHeight="1">
      <c r="B549" s="148"/>
      <c r="C549" s="148"/>
      <c r="D549" s="148"/>
      <c r="E549" s="148"/>
      <c r="F549" s="148"/>
      <c r="G549" s="1"/>
    </row>
    <row r="550" spans="2:7" s="123" customFormat="1" ht="16.5" customHeight="1">
      <c r="B550" s="148"/>
      <c r="C550" s="148"/>
      <c r="D550" s="148"/>
      <c r="E550" s="148"/>
      <c r="F550" s="148"/>
      <c r="G550" s="1"/>
    </row>
    <row r="551" spans="2:7" s="123" customFormat="1" ht="16.5" customHeight="1">
      <c r="B551" s="148"/>
      <c r="C551" s="148"/>
      <c r="D551" s="148"/>
      <c r="E551" s="148"/>
      <c r="F551" s="148"/>
      <c r="G551" s="1"/>
    </row>
    <row r="552" spans="2:7" s="123" customFormat="1" ht="16.5" customHeight="1">
      <c r="B552" s="148"/>
      <c r="C552" s="148"/>
      <c r="D552" s="148"/>
      <c r="E552" s="148"/>
      <c r="F552" s="148"/>
      <c r="G552" s="1"/>
    </row>
    <row r="553" spans="2:7" s="123" customFormat="1" ht="16.5" customHeight="1">
      <c r="B553" s="148"/>
      <c r="C553" s="148"/>
      <c r="D553" s="148"/>
      <c r="E553" s="148"/>
      <c r="F553" s="148"/>
      <c r="G553" s="1"/>
    </row>
    <row r="554" spans="2:7" s="123" customFormat="1" ht="16.5" customHeight="1">
      <c r="B554" s="148"/>
      <c r="C554" s="148"/>
      <c r="D554" s="148"/>
      <c r="E554" s="148"/>
      <c r="F554" s="148"/>
      <c r="G554" s="1"/>
    </row>
    <row r="555" spans="2:7" s="123" customFormat="1" ht="16.5" customHeight="1">
      <c r="B555" s="148"/>
      <c r="C555" s="148"/>
      <c r="D555" s="148"/>
      <c r="E555" s="148"/>
      <c r="F555" s="148"/>
      <c r="G555" s="1"/>
    </row>
    <row r="556" spans="2:7" s="123" customFormat="1" ht="16.5" customHeight="1">
      <c r="B556" s="148"/>
      <c r="C556" s="148"/>
      <c r="D556" s="148"/>
      <c r="E556" s="148"/>
      <c r="F556" s="148"/>
      <c r="G556" s="1"/>
    </row>
    <row r="557" spans="2:7" s="123" customFormat="1" ht="16.5" customHeight="1">
      <c r="B557" s="148"/>
      <c r="C557" s="148"/>
      <c r="D557" s="148"/>
      <c r="E557" s="148"/>
      <c r="F557" s="148"/>
      <c r="G557" s="1"/>
    </row>
    <row r="558" spans="2:7" s="123" customFormat="1" ht="16.5" customHeight="1">
      <c r="B558" s="148"/>
      <c r="C558" s="148"/>
      <c r="D558" s="148"/>
      <c r="E558" s="148"/>
      <c r="F558" s="148"/>
      <c r="G558" s="1"/>
    </row>
    <row r="559" spans="2:7" s="123" customFormat="1" ht="16.5" customHeight="1">
      <c r="B559" s="148"/>
      <c r="C559" s="148"/>
      <c r="D559" s="148"/>
      <c r="E559" s="148"/>
      <c r="F559" s="148"/>
      <c r="G559" s="1"/>
    </row>
    <row r="560" spans="2:7" s="123" customFormat="1" ht="16.5" customHeight="1">
      <c r="B560" s="148"/>
      <c r="C560" s="148"/>
      <c r="D560" s="148"/>
      <c r="E560" s="148"/>
      <c r="F560" s="148"/>
      <c r="G560" s="1"/>
    </row>
    <row r="561" spans="2:7" s="123" customFormat="1" ht="16.5" customHeight="1">
      <c r="B561" s="148"/>
      <c r="C561" s="148"/>
      <c r="D561" s="148"/>
      <c r="E561" s="148"/>
      <c r="F561" s="148"/>
      <c r="G561" s="1"/>
    </row>
    <row r="562" spans="2:7" s="123" customFormat="1" ht="16.5" customHeight="1">
      <c r="B562" s="148"/>
      <c r="C562" s="148"/>
      <c r="D562" s="148"/>
      <c r="E562" s="148"/>
      <c r="F562" s="148"/>
      <c r="G562" s="1"/>
    </row>
    <row r="563" spans="2:7" s="123" customFormat="1" ht="16.5" customHeight="1">
      <c r="B563" s="148"/>
      <c r="C563" s="148"/>
      <c r="D563" s="148"/>
      <c r="E563" s="148"/>
      <c r="F563" s="148"/>
      <c r="G563" s="1"/>
    </row>
    <row r="564" spans="2:7" s="123" customFormat="1" ht="16.5" customHeight="1">
      <c r="B564" s="148"/>
      <c r="C564" s="148"/>
      <c r="D564" s="148"/>
      <c r="E564" s="148"/>
      <c r="F564" s="148"/>
      <c r="G564" s="1"/>
    </row>
    <row r="565" spans="2:7" s="123" customFormat="1" ht="16.5" customHeight="1">
      <c r="B565" s="148"/>
      <c r="C565" s="148"/>
      <c r="D565" s="148"/>
      <c r="E565" s="148"/>
      <c r="F565" s="148"/>
      <c r="G565" s="1"/>
    </row>
    <row r="566" spans="2:7" s="123" customFormat="1" ht="16.5" customHeight="1">
      <c r="B566" s="148"/>
      <c r="C566" s="148"/>
      <c r="D566" s="148"/>
      <c r="E566" s="148"/>
      <c r="F566" s="148"/>
      <c r="G566" s="1"/>
    </row>
    <row r="567" spans="2:7" s="123" customFormat="1" ht="16.5" customHeight="1">
      <c r="B567" s="148"/>
      <c r="C567" s="148"/>
      <c r="D567" s="148"/>
      <c r="E567" s="148"/>
      <c r="F567" s="148"/>
      <c r="G567" s="1"/>
    </row>
    <row r="568" spans="2:7" s="123" customFormat="1" ht="16.5" customHeight="1">
      <c r="B568" s="148"/>
      <c r="C568" s="148"/>
      <c r="D568" s="148"/>
      <c r="E568" s="148"/>
      <c r="F568" s="148"/>
      <c r="G568" s="1"/>
    </row>
    <row r="569" spans="2:7" s="123" customFormat="1" ht="16.5" customHeight="1">
      <c r="B569" s="148"/>
      <c r="C569" s="148"/>
      <c r="D569" s="148"/>
      <c r="E569" s="148"/>
      <c r="F569" s="148"/>
      <c r="G569" s="1"/>
    </row>
    <row r="570" spans="2:7" s="123" customFormat="1" ht="16.5" customHeight="1">
      <c r="B570" s="148"/>
      <c r="C570" s="148"/>
      <c r="D570" s="148"/>
      <c r="E570" s="148"/>
      <c r="F570" s="148"/>
      <c r="G570" s="1"/>
    </row>
    <row r="571" spans="2:7" s="123" customFormat="1" ht="16.5" customHeight="1">
      <c r="B571" s="148"/>
      <c r="C571" s="148"/>
      <c r="D571" s="148"/>
      <c r="E571" s="148"/>
      <c r="F571" s="148"/>
      <c r="G571" s="1"/>
    </row>
    <row r="572" spans="2:7" s="123" customFormat="1" ht="16.5" customHeight="1">
      <c r="B572" s="148"/>
      <c r="C572" s="148"/>
      <c r="D572" s="148"/>
      <c r="E572" s="148"/>
      <c r="F572" s="148"/>
      <c r="G572" s="1"/>
    </row>
    <row r="573" spans="2:7" s="123" customFormat="1" ht="16.5" customHeight="1">
      <c r="B573" s="148"/>
      <c r="C573" s="148"/>
      <c r="D573" s="148"/>
      <c r="E573" s="148"/>
      <c r="F573" s="148"/>
      <c r="G573" s="1"/>
    </row>
    <row r="574" spans="2:7" s="123" customFormat="1" ht="16.5" customHeight="1">
      <c r="B574" s="148"/>
      <c r="C574" s="148"/>
      <c r="D574" s="148"/>
      <c r="E574" s="148"/>
      <c r="F574" s="148"/>
      <c r="G574" s="1"/>
    </row>
    <row r="575" spans="2:7" s="123" customFormat="1" ht="16.5" customHeight="1">
      <c r="B575" s="148"/>
      <c r="C575" s="148"/>
      <c r="D575" s="148"/>
      <c r="E575" s="148"/>
      <c r="F575" s="148"/>
      <c r="G575" s="1"/>
    </row>
    <row r="576" spans="2:7" s="123" customFormat="1" ht="16.5" customHeight="1">
      <c r="B576" s="148"/>
      <c r="C576" s="148"/>
      <c r="D576" s="148"/>
      <c r="E576" s="148"/>
      <c r="F576" s="148"/>
      <c r="G576" s="1"/>
    </row>
    <row r="577" spans="2:7" s="123" customFormat="1" ht="16.5" customHeight="1">
      <c r="B577" s="148"/>
      <c r="C577" s="148"/>
      <c r="D577" s="148"/>
      <c r="E577" s="148"/>
      <c r="F577" s="148"/>
      <c r="G577" s="1"/>
    </row>
    <row r="578" spans="2:7" s="123" customFormat="1" ht="16.5" customHeight="1">
      <c r="B578" s="148"/>
      <c r="C578" s="148"/>
      <c r="D578" s="148"/>
      <c r="E578" s="148"/>
      <c r="F578" s="148"/>
      <c r="G578" s="1"/>
    </row>
    <row r="579" spans="2:7" s="123" customFormat="1" ht="16.5" customHeight="1">
      <c r="B579" s="148"/>
      <c r="C579" s="148"/>
      <c r="D579" s="148"/>
      <c r="E579" s="148"/>
      <c r="F579" s="148"/>
      <c r="G579" s="1"/>
    </row>
    <row r="580" spans="2:7" s="123" customFormat="1" ht="16.5" customHeight="1">
      <c r="B580" s="148"/>
      <c r="C580" s="148"/>
      <c r="D580" s="148"/>
      <c r="E580" s="148"/>
      <c r="F580" s="148"/>
      <c r="G580" s="1"/>
    </row>
    <row r="581" spans="2:7" s="123" customFormat="1" ht="16.5" customHeight="1">
      <c r="B581" s="148"/>
      <c r="C581" s="148"/>
      <c r="D581" s="148"/>
      <c r="E581" s="148"/>
      <c r="F581" s="148"/>
      <c r="G581" s="1"/>
    </row>
    <row r="582" spans="2:7" s="123" customFormat="1" ht="16.5" customHeight="1">
      <c r="B582" s="148"/>
      <c r="C582" s="148"/>
      <c r="D582" s="148"/>
      <c r="E582" s="148"/>
      <c r="F582" s="148"/>
      <c r="G582" s="1"/>
    </row>
    <row r="583" spans="2:7" s="123" customFormat="1" ht="16.5" customHeight="1">
      <c r="B583" s="148"/>
      <c r="C583" s="148"/>
      <c r="D583" s="148"/>
      <c r="E583" s="148"/>
      <c r="F583" s="148"/>
      <c r="G583" s="1"/>
    </row>
    <row r="584" spans="2:7" s="123" customFormat="1" ht="16.5" customHeight="1">
      <c r="B584" s="148"/>
      <c r="C584" s="148"/>
      <c r="D584" s="148"/>
      <c r="E584" s="148"/>
      <c r="F584" s="148"/>
      <c r="G584" s="1"/>
    </row>
    <row r="585" spans="2:7" s="123" customFormat="1" ht="16.5" customHeight="1">
      <c r="B585" s="148"/>
      <c r="C585" s="148"/>
      <c r="D585" s="148"/>
      <c r="E585" s="148"/>
      <c r="F585" s="148"/>
      <c r="G585" s="1"/>
    </row>
    <row r="586" spans="2:7" s="123" customFormat="1" ht="16.5" customHeight="1">
      <c r="B586" s="148"/>
      <c r="C586" s="148"/>
      <c r="D586" s="148"/>
      <c r="E586" s="148"/>
      <c r="F586" s="148"/>
      <c r="G586" s="1"/>
    </row>
    <row r="587" spans="2:7" s="123" customFormat="1" ht="16.5" customHeight="1">
      <c r="B587" s="148"/>
      <c r="C587" s="148"/>
      <c r="D587" s="148"/>
      <c r="E587" s="148"/>
      <c r="F587" s="148"/>
      <c r="G587" s="1"/>
    </row>
    <row r="588" spans="2:7" s="123" customFormat="1" ht="16.5" customHeight="1">
      <c r="B588" s="148"/>
      <c r="C588" s="148"/>
      <c r="D588" s="148"/>
      <c r="E588" s="148"/>
      <c r="F588" s="148"/>
      <c r="G588" s="1"/>
    </row>
    <row r="589" spans="2:7" s="123" customFormat="1" ht="16.5" customHeight="1">
      <c r="B589" s="148"/>
      <c r="C589" s="148"/>
      <c r="D589" s="148"/>
      <c r="E589" s="148"/>
      <c r="F589" s="148"/>
      <c r="G589" s="1"/>
    </row>
    <row r="590" spans="2:7" s="123" customFormat="1" ht="16.5" customHeight="1">
      <c r="B590" s="148"/>
      <c r="C590" s="148"/>
      <c r="D590" s="148"/>
      <c r="E590" s="148"/>
      <c r="F590" s="148"/>
      <c r="G590" s="1"/>
    </row>
    <row r="591" spans="2:7" s="123" customFormat="1" ht="16.5" customHeight="1">
      <c r="B591" s="148"/>
      <c r="C591" s="148"/>
      <c r="D591" s="148"/>
      <c r="E591" s="148"/>
      <c r="F591" s="148"/>
      <c r="G591" s="1"/>
    </row>
    <row r="592" spans="2:7" s="123" customFormat="1" ht="16.5" customHeight="1">
      <c r="B592" s="148"/>
      <c r="C592" s="148"/>
      <c r="D592" s="148"/>
      <c r="E592" s="148"/>
      <c r="F592" s="148"/>
      <c r="G592" s="1"/>
    </row>
    <row r="593" spans="2:7" s="123" customFormat="1" ht="16.5" customHeight="1">
      <c r="B593" s="148"/>
      <c r="C593" s="148"/>
      <c r="D593" s="148"/>
      <c r="E593" s="148"/>
      <c r="F593" s="148"/>
      <c r="G593" s="1"/>
    </row>
    <row r="594" spans="2:7" s="123" customFormat="1" ht="16.5" customHeight="1">
      <c r="B594" s="148"/>
      <c r="C594" s="148"/>
      <c r="D594" s="148"/>
      <c r="E594" s="148"/>
      <c r="F594" s="148"/>
      <c r="G594" s="1"/>
    </row>
    <row r="595" spans="2:7" s="123" customFormat="1" ht="16.5" customHeight="1">
      <c r="B595" s="148"/>
      <c r="C595" s="148"/>
      <c r="D595" s="148"/>
      <c r="E595" s="148"/>
      <c r="F595" s="148"/>
      <c r="G595" s="1"/>
    </row>
    <row r="596" spans="2:7" s="123" customFormat="1" ht="16.5" customHeight="1">
      <c r="B596" s="148"/>
      <c r="C596" s="148"/>
      <c r="D596" s="148"/>
      <c r="E596" s="148"/>
      <c r="F596" s="148"/>
      <c r="G596" s="1"/>
    </row>
    <row r="597" spans="2:7" s="123" customFormat="1" ht="16.5" customHeight="1">
      <c r="B597" s="148"/>
      <c r="C597" s="148"/>
      <c r="D597" s="148"/>
      <c r="E597" s="148"/>
      <c r="F597" s="148"/>
      <c r="G597" s="1"/>
    </row>
    <row r="598" spans="2:7" s="123" customFormat="1" ht="16.5" customHeight="1">
      <c r="B598" s="148"/>
      <c r="C598" s="148"/>
      <c r="D598" s="148"/>
      <c r="E598" s="148"/>
      <c r="F598" s="148"/>
      <c r="G598" s="1"/>
    </row>
    <row r="599" spans="2:7" s="123" customFormat="1" ht="16.5" customHeight="1">
      <c r="B599" s="148"/>
      <c r="C599" s="148"/>
      <c r="D599" s="148"/>
      <c r="E599" s="148"/>
      <c r="F599" s="148"/>
      <c r="G599" s="1"/>
    </row>
    <row r="600" spans="2:7" s="123" customFormat="1" ht="16.5" customHeight="1">
      <c r="B600" s="148"/>
      <c r="C600" s="148"/>
      <c r="D600" s="148"/>
      <c r="E600" s="148"/>
      <c r="F600" s="148"/>
      <c r="G600" s="1"/>
    </row>
    <row r="601" spans="2:7" s="123" customFormat="1" ht="16.5" customHeight="1">
      <c r="B601" s="148"/>
      <c r="C601" s="148"/>
      <c r="D601" s="148"/>
      <c r="E601" s="148"/>
      <c r="F601" s="148"/>
      <c r="G601" s="1"/>
    </row>
    <row r="602" spans="2:7" s="123" customFormat="1" ht="16.5" customHeight="1">
      <c r="B602" s="148"/>
      <c r="C602" s="148"/>
      <c r="D602" s="148"/>
      <c r="E602" s="148"/>
      <c r="F602" s="148"/>
      <c r="G602" s="1"/>
    </row>
    <row r="603" spans="2:7" s="123" customFormat="1" ht="16.5" customHeight="1">
      <c r="B603" s="148"/>
      <c r="C603" s="148"/>
      <c r="D603" s="148"/>
      <c r="E603" s="148"/>
      <c r="F603" s="148"/>
      <c r="G603" s="1"/>
    </row>
    <row r="604" spans="2:7" s="123" customFormat="1" ht="16.5" customHeight="1">
      <c r="B604" s="148"/>
      <c r="C604" s="148"/>
      <c r="D604" s="148"/>
      <c r="E604" s="148"/>
      <c r="F604" s="148"/>
      <c r="G604" s="1"/>
    </row>
    <row r="605" spans="2:7" s="123" customFormat="1" ht="16.5" customHeight="1">
      <c r="B605" s="148"/>
      <c r="C605" s="148"/>
      <c r="D605" s="148"/>
      <c r="E605" s="148"/>
      <c r="F605" s="148"/>
      <c r="G605" s="1"/>
    </row>
    <row r="606" spans="2:7" s="123" customFormat="1" ht="16.5" customHeight="1">
      <c r="B606" s="148"/>
      <c r="C606" s="148"/>
      <c r="D606" s="148"/>
      <c r="E606" s="148"/>
      <c r="F606" s="148"/>
      <c r="G606" s="1"/>
    </row>
    <row r="607" spans="2:7" s="123" customFormat="1" ht="16.5" customHeight="1">
      <c r="B607" s="148"/>
      <c r="C607" s="148"/>
      <c r="D607" s="148"/>
      <c r="E607" s="148"/>
      <c r="F607" s="148"/>
      <c r="G607" s="1"/>
    </row>
    <row r="608" spans="2:7" s="123" customFormat="1" ht="16.5" customHeight="1">
      <c r="B608" s="148"/>
      <c r="C608" s="148"/>
      <c r="D608" s="148"/>
      <c r="E608" s="148"/>
      <c r="F608" s="148"/>
      <c r="G608" s="1"/>
    </row>
    <row r="609" spans="2:7" s="123" customFormat="1" ht="16.5" customHeight="1">
      <c r="B609" s="148"/>
      <c r="C609" s="148"/>
      <c r="D609" s="148"/>
      <c r="E609" s="148"/>
      <c r="F609" s="148"/>
      <c r="G609" s="1"/>
    </row>
    <row r="610" spans="2:7" s="123" customFormat="1" ht="16.5" customHeight="1">
      <c r="B610" s="148"/>
      <c r="C610" s="148"/>
      <c r="D610" s="148"/>
      <c r="E610" s="148"/>
      <c r="F610" s="148"/>
      <c r="G610" s="1"/>
    </row>
    <row r="611" spans="2:7" s="123" customFormat="1" ht="16.5" customHeight="1">
      <c r="B611" s="148"/>
      <c r="C611" s="148"/>
      <c r="D611" s="148"/>
      <c r="E611" s="148"/>
      <c r="F611" s="148"/>
      <c r="G611" s="1"/>
    </row>
    <row r="612" spans="2:7" s="123" customFormat="1" ht="16.5" customHeight="1">
      <c r="B612" s="148"/>
      <c r="C612" s="148"/>
      <c r="D612" s="148"/>
      <c r="E612" s="148"/>
      <c r="F612" s="148"/>
      <c r="G612" s="1"/>
    </row>
    <row r="613" spans="2:7" s="123" customFormat="1" ht="16.5" customHeight="1">
      <c r="B613" s="148"/>
      <c r="C613" s="148"/>
      <c r="D613" s="148"/>
      <c r="E613" s="148"/>
      <c r="F613" s="148"/>
      <c r="G613" s="1"/>
    </row>
    <row r="614" spans="2:7" s="123" customFormat="1" ht="16.5" customHeight="1">
      <c r="B614" s="148"/>
      <c r="C614" s="148"/>
      <c r="D614" s="148"/>
      <c r="E614" s="148"/>
      <c r="F614" s="148"/>
      <c r="G614" s="1"/>
    </row>
    <row r="615" spans="2:7" s="123" customFormat="1" ht="16.5" customHeight="1">
      <c r="B615" s="148"/>
      <c r="C615" s="148"/>
      <c r="D615" s="148"/>
      <c r="E615" s="148"/>
      <c r="F615" s="148"/>
      <c r="G615" s="1"/>
    </row>
    <row r="616" spans="2:7" s="123" customFormat="1" ht="16.5" customHeight="1">
      <c r="B616" s="148"/>
      <c r="C616" s="148"/>
      <c r="D616" s="148"/>
      <c r="E616" s="148"/>
      <c r="F616" s="148"/>
      <c r="G616" s="1"/>
    </row>
    <row r="617" spans="2:7" s="123" customFormat="1" ht="16.5" customHeight="1">
      <c r="B617" s="148"/>
      <c r="C617" s="148"/>
      <c r="D617" s="148"/>
      <c r="E617" s="148"/>
      <c r="F617" s="148"/>
      <c r="G617" s="1"/>
    </row>
    <row r="618" spans="2:7" s="123" customFormat="1" ht="16.5" customHeight="1">
      <c r="B618" s="148"/>
      <c r="C618" s="148"/>
      <c r="D618" s="148"/>
      <c r="E618" s="148"/>
      <c r="F618" s="148"/>
      <c r="G618" s="1"/>
    </row>
    <row r="619" spans="2:7" s="123" customFormat="1" ht="16.5" customHeight="1">
      <c r="B619" s="148"/>
      <c r="C619" s="148"/>
      <c r="D619" s="148"/>
      <c r="E619" s="148"/>
      <c r="F619" s="148"/>
      <c r="G619" s="1"/>
    </row>
    <row r="620" spans="2:7" s="123" customFormat="1" ht="16.5" customHeight="1">
      <c r="B620" s="148"/>
      <c r="C620" s="148"/>
      <c r="D620" s="148"/>
      <c r="E620" s="148"/>
      <c r="F620" s="148"/>
      <c r="G620" s="1"/>
    </row>
    <row r="621" spans="2:7" s="123" customFormat="1" ht="16.5" customHeight="1">
      <c r="B621" s="148"/>
      <c r="C621" s="148"/>
      <c r="D621" s="148"/>
      <c r="E621" s="148"/>
      <c r="F621" s="148"/>
      <c r="G621" s="1"/>
    </row>
    <row r="622" spans="2:7" s="123" customFormat="1" ht="16.5" customHeight="1">
      <c r="B622" s="148"/>
      <c r="C622" s="148"/>
      <c r="D622" s="148"/>
      <c r="E622" s="148"/>
      <c r="F622" s="148"/>
      <c r="G622" s="1"/>
    </row>
    <row r="623" spans="2:7" s="123" customFormat="1" ht="16.5" customHeight="1">
      <c r="B623" s="148"/>
      <c r="C623" s="148"/>
      <c r="D623" s="148"/>
      <c r="E623" s="148"/>
      <c r="F623" s="148"/>
      <c r="G623" s="1"/>
    </row>
    <row r="624" spans="2:7" s="123" customFormat="1" ht="16.5" customHeight="1">
      <c r="B624" s="148"/>
      <c r="C624" s="148"/>
      <c r="D624" s="148"/>
      <c r="E624" s="148"/>
      <c r="F624" s="148"/>
      <c r="G624" s="1"/>
    </row>
    <row r="625" spans="2:7" s="123" customFormat="1" ht="16.5" customHeight="1">
      <c r="B625" s="148"/>
      <c r="C625" s="148"/>
      <c r="D625" s="148"/>
      <c r="E625" s="148"/>
      <c r="F625" s="148"/>
      <c r="G625" s="1"/>
    </row>
    <row r="626" spans="2:7" s="123" customFormat="1" ht="16.5" customHeight="1">
      <c r="B626" s="148"/>
      <c r="C626" s="148"/>
      <c r="D626" s="148"/>
      <c r="E626" s="148"/>
      <c r="F626" s="148"/>
      <c r="G626" s="1"/>
    </row>
    <row r="627" spans="2:7" s="123" customFormat="1" ht="16.5" customHeight="1">
      <c r="B627" s="148"/>
      <c r="C627" s="148"/>
      <c r="D627" s="148"/>
      <c r="E627" s="148"/>
      <c r="F627" s="148"/>
      <c r="G627" s="1"/>
    </row>
    <row r="628" spans="2:7" s="123" customFormat="1" ht="16.5" customHeight="1">
      <c r="B628" s="148"/>
      <c r="C628" s="148"/>
      <c r="D628" s="148"/>
      <c r="E628" s="148"/>
      <c r="F628" s="148"/>
      <c r="G628" s="1"/>
    </row>
    <row r="629" spans="2:7" s="123" customFormat="1" ht="16.5" customHeight="1">
      <c r="B629" s="148"/>
      <c r="C629" s="148"/>
      <c r="D629" s="148"/>
      <c r="E629" s="148"/>
      <c r="F629" s="148"/>
      <c r="G629" s="1"/>
    </row>
    <row r="630" spans="2:7" s="123" customFormat="1" ht="16.5" customHeight="1">
      <c r="B630" s="148"/>
      <c r="C630" s="148"/>
      <c r="D630" s="148"/>
      <c r="E630" s="148"/>
      <c r="F630" s="148"/>
      <c r="G630" s="1"/>
    </row>
    <row r="631" spans="2:7" s="123" customFormat="1" ht="16.5" customHeight="1">
      <c r="B631" s="148"/>
      <c r="C631" s="148"/>
      <c r="D631" s="148"/>
      <c r="E631" s="148"/>
      <c r="F631" s="148"/>
      <c r="G631" s="1"/>
    </row>
    <row r="632" spans="2:7" s="123" customFormat="1" ht="16.5" customHeight="1">
      <c r="B632" s="148"/>
      <c r="C632" s="148"/>
      <c r="D632" s="148"/>
      <c r="E632" s="148"/>
      <c r="F632" s="148"/>
      <c r="G632" s="1"/>
    </row>
    <row r="633" spans="2:7" s="123" customFormat="1" ht="16.5" customHeight="1">
      <c r="B633" s="148"/>
      <c r="C633" s="148"/>
      <c r="D633" s="148"/>
      <c r="E633" s="148"/>
      <c r="F633" s="148"/>
      <c r="G633" s="1"/>
    </row>
    <row r="634" spans="2:7" s="123" customFormat="1" ht="16.5" customHeight="1">
      <c r="B634" s="148"/>
      <c r="C634" s="148"/>
      <c r="D634" s="148"/>
      <c r="E634" s="148"/>
      <c r="F634" s="148"/>
      <c r="G634" s="1"/>
    </row>
    <row r="635" spans="2:7" s="123" customFormat="1" ht="16.5" customHeight="1">
      <c r="B635" s="148"/>
      <c r="C635" s="148"/>
      <c r="D635" s="148"/>
      <c r="E635" s="148"/>
      <c r="F635" s="148"/>
      <c r="G635" s="1"/>
    </row>
    <row r="636" spans="2:7" s="123" customFormat="1" ht="16.5" customHeight="1">
      <c r="B636" s="148"/>
      <c r="C636" s="148"/>
      <c r="D636" s="148"/>
      <c r="E636" s="148"/>
      <c r="F636" s="148"/>
      <c r="G636" s="1"/>
    </row>
    <row r="637" spans="2:7" s="123" customFormat="1" ht="16.5" customHeight="1">
      <c r="B637" s="148"/>
      <c r="C637" s="148"/>
      <c r="D637" s="148"/>
      <c r="E637" s="148"/>
      <c r="F637" s="148"/>
      <c r="G637" s="1"/>
    </row>
    <row r="638" spans="2:7" s="123" customFormat="1" ht="16.5" customHeight="1">
      <c r="B638" s="148"/>
      <c r="C638" s="148"/>
      <c r="D638" s="148"/>
      <c r="E638" s="148"/>
      <c r="F638" s="148"/>
      <c r="G638" s="1"/>
    </row>
    <row r="639" spans="2:7" s="123" customFormat="1" ht="16.5" customHeight="1">
      <c r="B639" s="148"/>
      <c r="C639" s="148"/>
      <c r="D639" s="148"/>
      <c r="E639" s="148"/>
      <c r="F639" s="148"/>
      <c r="G639" s="1"/>
    </row>
    <row r="640" spans="2:7" s="123" customFormat="1" ht="16.5" customHeight="1">
      <c r="B640" s="148"/>
      <c r="C640" s="148"/>
      <c r="D640" s="148"/>
      <c r="E640" s="148"/>
      <c r="F640" s="148"/>
      <c r="G640" s="1"/>
    </row>
    <row r="641" spans="2:7" s="123" customFormat="1" ht="16.5" customHeight="1">
      <c r="B641" s="148"/>
      <c r="C641" s="148"/>
      <c r="D641" s="148"/>
      <c r="E641" s="148"/>
      <c r="F641" s="148"/>
      <c r="G641" s="1"/>
    </row>
    <row r="642" spans="2:7" s="123" customFormat="1" ht="16.5" customHeight="1">
      <c r="B642" s="148"/>
      <c r="C642" s="148"/>
      <c r="D642" s="148"/>
      <c r="E642" s="148"/>
      <c r="F642" s="148"/>
      <c r="G642" s="1"/>
    </row>
    <row r="643" spans="2:7" s="123" customFormat="1" ht="16.5" customHeight="1">
      <c r="B643" s="148"/>
      <c r="C643" s="148"/>
      <c r="D643" s="148"/>
      <c r="E643" s="148"/>
      <c r="F643" s="148"/>
      <c r="G643" s="1"/>
    </row>
    <row r="644" spans="2:7" s="123" customFormat="1" ht="16.5" customHeight="1">
      <c r="B644" s="148"/>
      <c r="C644" s="148"/>
      <c r="D644" s="148"/>
      <c r="E644" s="148"/>
      <c r="F644" s="148"/>
      <c r="G644" s="1"/>
    </row>
    <row r="645" spans="2:7" s="123" customFormat="1" ht="16.5" customHeight="1">
      <c r="B645" s="148"/>
      <c r="C645" s="148"/>
      <c r="D645" s="148"/>
      <c r="E645" s="148"/>
      <c r="F645" s="148"/>
      <c r="G645" s="1"/>
    </row>
    <row r="646" spans="2:7" s="123" customFormat="1" ht="16.5" customHeight="1">
      <c r="B646" s="148"/>
      <c r="C646" s="148"/>
      <c r="D646" s="148"/>
      <c r="E646" s="148"/>
      <c r="F646" s="148"/>
      <c r="G646" s="1"/>
    </row>
    <row r="647" spans="2:7" s="123" customFormat="1" ht="16.5" customHeight="1">
      <c r="B647" s="148"/>
      <c r="C647" s="148"/>
      <c r="D647" s="148"/>
      <c r="E647" s="148"/>
      <c r="F647" s="148"/>
      <c r="G647" s="1"/>
    </row>
    <row r="648" spans="2:7" s="123" customFormat="1" ht="16.5" customHeight="1">
      <c r="B648" s="148"/>
      <c r="C648" s="148"/>
      <c r="D648" s="148"/>
      <c r="E648" s="148"/>
      <c r="F648" s="148"/>
      <c r="G648" s="1"/>
    </row>
    <row r="649" spans="2:7" s="123" customFormat="1" ht="16.5" customHeight="1">
      <c r="B649" s="148"/>
      <c r="C649" s="148"/>
      <c r="D649" s="148"/>
      <c r="E649" s="148"/>
      <c r="F649" s="148"/>
      <c r="G649" s="1"/>
    </row>
    <row r="650" spans="2:7" s="123" customFormat="1" ht="16.5" customHeight="1">
      <c r="B650" s="148"/>
      <c r="C650" s="148"/>
      <c r="D650" s="148"/>
      <c r="E650" s="148"/>
      <c r="F650" s="148"/>
      <c r="G650" s="1"/>
    </row>
    <row r="651" spans="2:7" s="123" customFormat="1" ht="16.5" customHeight="1">
      <c r="B651" s="148"/>
      <c r="C651" s="148"/>
      <c r="D651" s="148"/>
      <c r="E651" s="148"/>
      <c r="F651" s="148"/>
      <c r="G651" s="1"/>
    </row>
    <row r="652" spans="2:7" s="123" customFormat="1" ht="16.5" customHeight="1">
      <c r="B652" s="148"/>
      <c r="C652" s="148"/>
      <c r="D652" s="148"/>
      <c r="E652" s="148"/>
      <c r="F652" s="148"/>
      <c r="G652" s="1"/>
    </row>
    <row r="653" spans="2:7" s="123" customFormat="1" ht="16.5" customHeight="1">
      <c r="B653" s="148"/>
      <c r="C653" s="148"/>
      <c r="D653" s="148"/>
      <c r="E653" s="148"/>
      <c r="F653" s="148"/>
      <c r="G653" s="1"/>
    </row>
    <row r="654" spans="2:7" s="123" customFormat="1" ht="16.5" customHeight="1">
      <c r="B654" s="148"/>
      <c r="C654" s="148"/>
      <c r="D654" s="148"/>
      <c r="E654" s="148"/>
      <c r="F654" s="148"/>
      <c r="G654" s="1"/>
    </row>
    <row r="655" spans="2:7" s="123" customFormat="1" ht="16.5" customHeight="1">
      <c r="B655" s="148"/>
      <c r="C655" s="148"/>
      <c r="D655" s="148"/>
      <c r="E655" s="148"/>
      <c r="F655" s="148"/>
      <c r="G655" s="1"/>
    </row>
    <row r="656" spans="2:7" s="123" customFormat="1" ht="16.5" customHeight="1">
      <c r="B656" s="148"/>
      <c r="C656" s="148"/>
      <c r="D656" s="148"/>
      <c r="E656" s="148"/>
      <c r="F656" s="148"/>
      <c r="G656" s="1"/>
    </row>
    <row r="657" spans="2:7" s="123" customFormat="1" ht="16.5" customHeight="1">
      <c r="B657" s="148"/>
      <c r="C657" s="148"/>
      <c r="D657" s="148"/>
      <c r="E657" s="148"/>
      <c r="F657" s="148"/>
      <c r="G657" s="1"/>
    </row>
    <row r="658" spans="2:7" s="123" customFormat="1" ht="16.5" customHeight="1">
      <c r="B658" s="148"/>
      <c r="C658" s="148"/>
      <c r="D658" s="148"/>
      <c r="E658" s="148"/>
      <c r="F658" s="148"/>
      <c r="G658" s="1"/>
    </row>
    <row r="659" spans="2:7" s="123" customFormat="1" ht="16.5" customHeight="1">
      <c r="B659" s="148"/>
      <c r="C659" s="148"/>
      <c r="D659" s="148"/>
      <c r="E659" s="148"/>
      <c r="F659" s="148"/>
      <c r="G659" s="1"/>
    </row>
    <row r="660" spans="2:7" s="123" customFormat="1" ht="16.5" customHeight="1">
      <c r="B660" s="148"/>
      <c r="C660" s="148"/>
      <c r="D660" s="148"/>
      <c r="E660" s="148"/>
      <c r="F660" s="148"/>
      <c r="G660" s="1"/>
    </row>
    <row r="661" spans="2:7" s="123" customFormat="1" ht="16.5" customHeight="1">
      <c r="B661" s="148"/>
      <c r="C661" s="148"/>
      <c r="D661" s="148"/>
      <c r="E661" s="148"/>
      <c r="F661" s="148"/>
      <c r="G661" s="1"/>
    </row>
    <row r="662" spans="2:7" s="123" customFormat="1" ht="16.5" customHeight="1">
      <c r="B662" s="148"/>
      <c r="C662" s="148"/>
      <c r="D662" s="148"/>
      <c r="E662" s="148"/>
      <c r="F662" s="148"/>
      <c r="G662" s="1"/>
    </row>
    <row r="663" spans="2:7" s="123" customFormat="1" ht="16.5" customHeight="1">
      <c r="B663" s="148"/>
      <c r="C663" s="148"/>
      <c r="D663" s="148"/>
      <c r="E663" s="148"/>
      <c r="F663" s="148"/>
      <c r="G663" s="1"/>
    </row>
    <row r="664" spans="2:7" s="123" customFormat="1" ht="16.5" customHeight="1">
      <c r="B664" s="148"/>
      <c r="C664" s="148"/>
      <c r="D664" s="148"/>
      <c r="E664" s="148"/>
      <c r="F664" s="148"/>
      <c r="G664" s="1"/>
    </row>
    <row r="665" spans="2:7" s="123" customFormat="1" ht="16.5" customHeight="1">
      <c r="B665" s="148"/>
      <c r="C665" s="148"/>
      <c r="D665" s="148"/>
      <c r="E665" s="148"/>
      <c r="F665" s="148"/>
      <c r="G665" s="1"/>
    </row>
    <row r="666" spans="2:7" s="123" customFormat="1" ht="16.5" customHeight="1">
      <c r="B666" s="148"/>
      <c r="C666" s="148"/>
      <c r="D666" s="148"/>
      <c r="E666" s="148"/>
      <c r="F666" s="148"/>
      <c r="G666" s="1"/>
    </row>
    <row r="667" spans="2:7" s="123" customFormat="1" ht="16.5" customHeight="1">
      <c r="B667" s="148"/>
      <c r="C667" s="148"/>
      <c r="D667" s="148"/>
      <c r="E667" s="148"/>
      <c r="F667" s="148"/>
      <c r="G667" s="1"/>
    </row>
    <row r="668" spans="2:7" s="123" customFormat="1" ht="16.5" customHeight="1">
      <c r="B668" s="148"/>
      <c r="C668" s="148"/>
      <c r="D668" s="148"/>
      <c r="E668" s="148"/>
      <c r="F668" s="148"/>
      <c r="G668" s="1"/>
    </row>
    <row r="669" spans="2:7" s="123" customFormat="1" ht="16.5" customHeight="1">
      <c r="B669" s="148"/>
      <c r="C669" s="148"/>
      <c r="D669" s="148"/>
      <c r="E669" s="148"/>
      <c r="F669" s="148"/>
      <c r="G669" s="1"/>
    </row>
    <row r="670" spans="2:7" s="123" customFormat="1" ht="16.5" customHeight="1">
      <c r="B670" s="148"/>
      <c r="C670" s="148"/>
      <c r="D670" s="148"/>
      <c r="E670" s="148"/>
      <c r="F670" s="148"/>
      <c r="G670" s="1"/>
    </row>
    <row r="671" spans="2:7" s="123" customFormat="1" ht="16.5" customHeight="1">
      <c r="B671" s="148"/>
      <c r="C671" s="148"/>
      <c r="D671" s="148"/>
      <c r="E671" s="148"/>
      <c r="F671" s="148"/>
      <c r="G671" s="1"/>
    </row>
    <row r="672" spans="2:7" s="123" customFormat="1" ht="16.5" customHeight="1">
      <c r="B672" s="148"/>
      <c r="C672" s="148"/>
      <c r="D672" s="148"/>
      <c r="E672" s="148"/>
      <c r="F672" s="148"/>
      <c r="G672" s="1"/>
    </row>
    <row r="673" spans="2:7" s="123" customFormat="1" ht="16.5" customHeight="1">
      <c r="B673" s="148"/>
      <c r="C673" s="148"/>
      <c r="D673" s="148"/>
      <c r="E673" s="148"/>
      <c r="F673" s="148"/>
      <c r="G673" s="1"/>
    </row>
    <row r="674" spans="2:7" s="123" customFormat="1" ht="16.5" customHeight="1">
      <c r="B674" s="148"/>
      <c r="C674" s="148"/>
      <c r="D674" s="148"/>
      <c r="E674" s="148"/>
      <c r="F674" s="148"/>
      <c r="G674" s="1"/>
    </row>
    <row r="675" spans="2:7" s="123" customFormat="1" ht="16.5" customHeight="1">
      <c r="B675" s="148"/>
      <c r="C675" s="148"/>
      <c r="D675" s="148"/>
      <c r="E675" s="148"/>
      <c r="F675" s="148"/>
      <c r="G675" s="1"/>
    </row>
    <row r="676" spans="2:7" s="123" customFormat="1" ht="16.5" customHeight="1">
      <c r="B676" s="148"/>
      <c r="C676" s="148"/>
      <c r="D676" s="148"/>
      <c r="E676" s="148"/>
      <c r="F676" s="148"/>
      <c r="G676" s="1"/>
    </row>
    <row r="677" spans="2:7" s="123" customFormat="1" ht="16.5" customHeight="1">
      <c r="B677" s="148"/>
      <c r="C677" s="148"/>
      <c r="D677" s="148"/>
      <c r="E677" s="148"/>
      <c r="F677" s="148"/>
      <c r="G677" s="1"/>
    </row>
    <row r="678" spans="2:7" s="123" customFormat="1" ht="16.5" customHeight="1">
      <c r="B678" s="148"/>
      <c r="C678" s="148"/>
      <c r="D678" s="148"/>
      <c r="E678" s="148"/>
      <c r="F678" s="148"/>
      <c r="G678" s="1"/>
    </row>
    <row r="679" spans="2:7" s="123" customFormat="1" ht="16.5" customHeight="1">
      <c r="B679" s="148"/>
      <c r="C679" s="148"/>
      <c r="D679" s="148"/>
      <c r="E679" s="148"/>
      <c r="F679" s="148"/>
      <c r="G679" s="1"/>
    </row>
    <row r="680" spans="2:7" s="123" customFormat="1" ht="16.5" customHeight="1">
      <c r="B680" s="148"/>
      <c r="C680" s="148"/>
      <c r="D680" s="148"/>
      <c r="E680" s="148"/>
      <c r="F680" s="148"/>
      <c r="G680" s="1"/>
    </row>
    <row r="681" spans="2:7" s="123" customFormat="1" ht="16.5" customHeight="1">
      <c r="B681" s="148"/>
      <c r="C681" s="148"/>
      <c r="D681" s="148"/>
      <c r="E681" s="148"/>
      <c r="F681" s="148"/>
      <c r="G681" s="1"/>
    </row>
    <row r="682" spans="2:7" s="123" customFormat="1" ht="16.5" customHeight="1">
      <c r="B682" s="148"/>
      <c r="C682" s="148"/>
      <c r="D682" s="148"/>
      <c r="E682" s="148"/>
      <c r="F682" s="148"/>
      <c r="G682" s="1"/>
    </row>
    <row r="683" spans="2:7" s="123" customFormat="1" ht="16.5" customHeight="1">
      <c r="B683" s="148"/>
      <c r="C683" s="148"/>
      <c r="D683" s="148"/>
      <c r="E683" s="148"/>
      <c r="F683" s="148"/>
      <c r="G683" s="1"/>
    </row>
    <row r="684" spans="2:7" s="123" customFormat="1" ht="16.5" customHeight="1">
      <c r="B684" s="148"/>
      <c r="C684" s="148"/>
      <c r="D684" s="148"/>
      <c r="E684" s="148"/>
      <c r="F684" s="148"/>
      <c r="G684" s="1"/>
    </row>
    <row r="685" spans="2:7" s="123" customFormat="1" ht="16.5" customHeight="1">
      <c r="B685" s="148"/>
      <c r="C685" s="148"/>
      <c r="D685" s="148"/>
      <c r="E685" s="148"/>
      <c r="F685" s="148"/>
      <c r="G685" s="1"/>
    </row>
    <row r="686" spans="2:7" s="123" customFormat="1" ht="16.5" customHeight="1">
      <c r="B686" s="148"/>
      <c r="C686" s="148"/>
      <c r="D686" s="148"/>
      <c r="E686" s="148"/>
      <c r="F686" s="148"/>
      <c r="G686" s="1"/>
    </row>
    <row r="687" spans="2:7" s="123" customFormat="1" ht="16.5" customHeight="1">
      <c r="B687" s="148"/>
      <c r="C687" s="148"/>
      <c r="D687" s="148"/>
      <c r="E687" s="148"/>
      <c r="F687" s="148"/>
      <c r="G687" s="1"/>
    </row>
    <row r="688" spans="2:7" s="123" customFormat="1" ht="16.5" customHeight="1">
      <c r="B688" s="148"/>
      <c r="C688" s="148"/>
      <c r="D688" s="148"/>
      <c r="E688" s="148"/>
      <c r="F688" s="148"/>
      <c r="G688" s="1"/>
    </row>
    <row r="689" spans="2:7" s="123" customFormat="1" ht="16.5" customHeight="1">
      <c r="B689" s="148"/>
      <c r="C689" s="148"/>
      <c r="D689" s="148"/>
      <c r="E689" s="148"/>
      <c r="F689" s="148"/>
      <c r="G689" s="1"/>
    </row>
    <row r="690" spans="2:7" s="123" customFormat="1" ht="16.5" customHeight="1">
      <c r="B690" s="148"/>
      <c r="C690" s="148"/>
      <c r="D690" s="148"/>
      <c r="E690" s="148"/>
      <c r="F690" s="148"/>
      <c r="G690" s="1"/>
    </row>
    <row r="691" spans="2:7" s="123" customFormat="1" ht="16.5" customHeight="1">
      <c r="B691" s="148"/>
      <c r="C691" s="148"/>
      <c r="D691" s="148"/>
      <c r="E691" s="148"/>
      <c r="F691" s="148"/>
      <c r="G691" s="1"/>
    </row>
    <row r="692" spans="2:7" s="123" customFormat="1" ht="16.5" customHeight="1">
      <c r="B692" s="148"/>
      <c r="C692" s="148"/>
      <c r="D692" s="148"/>
      <c r="E692" s="148"/>
      <c r="F692" s="148"/>
      <c r="G692" s="1"/>
    </row>
    <row r="693" spans="2:7" s="123" customFormat="1" ht="16.5" customHeight="1">
      <c r="B693" s="148"/>
      <c r="C693" s="148"/>
      <c r="D693" s="148"/>
      <c r="E693" s="148"/>
      <c r="F693" s="148"/>
      <c r="G693" s="1"/>
    </row>
    <row r="694" spans="2:7" s="123" customFormat="1" ht="16.5" customHeight="1">
      <c r="B694" s="148"/>
      <c r="C694" s="148"/>
      <c r="D694" s="148"/>
      <c r="E694" s="148"/>
      <c r="F694" s="148"/>
      <c r="G694" s="1"/>
    </row>
    <row r="695" spans="2:7" s="123" customFormat="1" ht="16.5" customHeight="1">
      <c r="B695" s="148"/>
      <c r="C695" s="148"/>
      <c r="D695" s="148"/>
      <c r="E695" s="148"/>
      <c r="F695" s="148"/>
      <c r="G695" s="1"/>
    </row>
    <row r="696" spans="2:7" s="123" customFormat="1" ht="16.5" customHeight="1">
      <c r="B696" s="148"/>
      <c r="C696" s="148"/>
      <c r="D696" s="148"/>
      <c r="E696" s="148"/>
      <c r="F696" s="148"/>
      <c r="G696" s="1"/>
    </row>
    <row r="697" spans="2:7" s="123" customFormat="1" ht="16.5" customHeight="1">
      <c r="B697" s="148"/>
      <c r="C697" s="148"/>
      <c r="D697" s="148"/>
      <c r="E697" s="148"/>
      <c r="F697" s="148"/>
      <c r="G697" s="1"/>
    </row>
    <row r="698" spans="2:7" s="123" customFormat="1" ht="16.5" customHeight="1">
      <c r="B698" s="148"/>
      <c r="C698" s="148"/>
      <c r="D698" s="148"/>
      <c r="E698" s="148"/>
      <c r="F698" s="148"/>
      <c r="G698" s="1"/>
    </row>
    <row r="699" spans="2:7" s="123" customFormat="1" ht="16.5" customHeight="1">
      <c r="B699" s="148"/>
      <c r="C699" s="148"/>
      <c r="D699" s="148"/>
      <c r="E699" s="148"/>
      <c r="F699" s="148"/>
      <c r="G699" s="1"/>
    </row>
    <row r="700" spans="2:7" s="123" customFormat="1" ht="16.5" customHeight="1">
      <c r="B700" s="148"/>
      <c r="C700" s="148"/>
      <c r="D700" s="148"/>
      <c r="E700" s="148"/>
      <c r="F700" s="148"/>
      <c r="G700" s="1"/>
    </row>
    <row r="701" spans="2:7" s="123" customFormat="1" ht="16.5" customHeight="1">
      <c r="B701" s="148"/>
      <c r="C701" s="148"/>
      <c r="D701" s="148"/>
      <c r="E701" s="148"/>
      <c r="F701" s="148"/>
      <c r="G701" s="1"/>
    </row>
    <row r="702" spans="2:7" s="123" customFormat="1" ht="16.5" customHeight="1">
      <c r="B702" s="148"/>
      <c r="C702" s="148"/>
      <c r="D702" s="148"/>
      <c r="E702" s="148"/>
      <c r="F702" s="148"/>
      <c r="G702" s="1"/>
    </row>
    <row r="703" spans="2:7" s="123" customFormat="1" ht="16.5" customHeight="1">
      <c r="B703" s="148"/>
      <c r="C703" s="148"/>
      <c r="D703" s="148"/>
      <c r="E703" s="148"/>
      <c r="F703" s="148"/>
      <c r="G703" s="1"/>
    </row>
    <row r="704" spans="2:7" s="123" customFormat="1" ht="16.5" customHeight="1">
      <c r="B704" s="148"/>
      <c r="C704" s="148"/>
      <c r="D704" s="148"/>
      <c r="E704" s="148"/>
      <c r="F704" s="148"/>
      <c r="G704" s="1"/>
    </row>
    <row r="705" spans="2:7" s="123" customFormat="1" ht="16.5" customHeight="1">
      <c r="B705" s="148"/>
      <c r="C705" s="148"/>
      <c r="D705" s="148"/>
      <c r="E705" s="148"/>
      <c r="F705" s="148"/>
      <c r="G705" s="1"/>
    </row>
    <row r="706" spans="2:7" s="123" customFormat="1" ht="16.5" customHeight="1">
      <c r="B706" s="148"/>
      <c r="C706" s="148"/>
      <c r="D706" s="148"/>
      <c r="E706" s="148"/>
      <c r="F706" s="148"/>
      <c r="G706" s="1"/>
    </row>
    <row r="707" spans="2:7" s="123" customFormat="1" ht="16.5" customHeight="1">
      <c r="B707" s="148"/>
      <c r="C707" s="148"/>
      <c r="D707" s="148"/>
      <c r="E707" s="148"/>
      <c r="F707" s="148"/>
      <c r="G707" s="1"/>
    </row>
    <row r="708" spans="2:7" s="123" customFormat="1" ht="16.5" customHeight="1">
      <c r="B708" s="148"/>
      <c r="C708" s="148"/>
      <c r="D708" s="148"/>
      <c r="E708" s="148"/>
      <c r="F708" s="148"/>
      <c r="G708" s="1"/>
    </row>
    <row r="709" spans="2:7" s="123" customFormat="1" ht="16.5" customHeight="1">
      <c r="B709" s="148"/>
      <c r="C709" s="148"/>
      <c r="D709" s="148"/>
      <c r="E709" s="148"/>
      <c r="F709" s="148"/>
      <c r="G709" s="1"/>
    </row>
    <row r="710" spans="2:7" s="123" customFormat="1" ht="16.5" customHeight="1">
      <c r="B710" s="148"/>
      <c r="C710" s="148"/>
      <c r="D710" s="148"/>
      <c r="E710" s="148"/>
      <c r="F710" s="148"/>
      <c r="G710" s="1"/>
    </row>
    <row r="711" spans="2:7" s="123" customFormat="1" ht="16.5" customHeight="1">
      <c r="B711" s="148"/>
      <c r="C711" s="148"/>
      <c r="D711" s="148"/>
      <c r="E711" s="148"/>
      <c r="F711" s="148"/>
      <c r="G711" s="1"/>
    </row>
    <row r="712" spans="2:7" s="123" customFormat="1" ht="16.5" customHeight="1">
      <c r="B712" s="148"/>
      <c r="C712" s="148"/>
      <c r="D712" s="148"/>
      <c r="E712" s="148"/>
      <c r="F712" s="148"/>
      <c r="G712" s="1"/>
    </row>
    <row r="713" spans="2:7" s="123" customFormat="1" ht="16.5" customHeight="1">
      <c r="B713" s="148"/>
      <c r="C713" s="148"/>
      <c r="D713" s="148"/>
      <c r="E713" s="148"/>
      <c r="F713" s="148"/>
      <c r="G713" s="1"/>
    </row>
    <row r="714" spans="2:7" s="123" customFormat="1" ht="16.5" customHeight="1">
      <c r="B714" s="148"/>
      <c r="C714" s="148"/>
      <c r="D714" s="148"/>
      <c r="E714" s="148"/>
      <c r="F714" s="148"/>
      <c r="G714" s="1"/>
    </row>
    <row r="715" spans="2:7" s="123" customFormat="1" ht="16.5" customHeight="1">
      <c r="B715" s="148"/>
      <c r="C715" s="148"/>
      <c r="D715" s="148"/>
      <c r="E715" s="148"/>
      <c r="F715" s="148"/>
      <c r="G715" s="1"/>
    </row>
    <row r="716" spans="2:7" s="123" customFormat="1" ht="16.5" customHeight="1">
      <c r="B716" s="148"/>
      <c r="C716" s="148"/>
      <c r="D716" s="148"/>
      <c r="E716" s="148"/>
      <c r="F716" s="148"/>
      <c r="G716" s="1"/>
    </row>
    <row r="717" spans="2:7" s="123" customFormat="1" ht="16.5" customHeight="1">
      <c r="B717" s="148"/>
      <c r="C717" s="148"/>
      <c r="D717" s="148"/>
      <c r="E717" s="148"/>
      <c r="F717" s="148"/>
      <c r="G717" s="1"/>
    </row>
    <row r="718" spans="2:7" s="123" customFormat="1" ht="16.5" customHeight="1">
      <c r="B718" s="148"/>
      <c r="C718" s="148"/>
      <c r="D718" s="148"/>
      <c r="E718" s="148"/>
      <c r="F718" s="148"/>
      <c r="G718" s="1"/>
    </row>
    <row r="719" spans="2:7" s="123" customFormat="1" ht="16.5" customHeight="1">
      <c r="B719" s="148"/>
      <c r="C719" s="148"/>
      <c r="D719" s="148"/>
      <c r="E719" s="148"/>
      <c r="F719" s="148"/>
      <c r="G719" s="1"/>
    </row>
    <row r="720" spans="2:7" s="123" customFormat="1" ht="16.5" customHeight="1">
      <c r="B720" s="148"/>
      <c r="C720" s="148"/>
      <c r="D720" s="148"/>
      <c r="E720" s="148"/>
      <c r="F720" s="148"/>
      <c r="G720" s="1"/>
    </row>
    <row r="721" spans="2:7" s="123" customFormat="1" ht="16.5" customHeight="1">
      <c r="B721" s="148"/>
      <c r="C721" s="148"/>
      <c r="D721" s="148"/>
      <c r="E721" s="148"/>
      <c r="F721" s="148"/>
      <c r="G721" s="1"/>
    </row>
    <row r="722" spans="2:7" s="123" customFormat="1" ht="16.5" customHeight="1">
      <c r="B722" s="148"/>
      <c r="C722" s="148"/>
      <c r="D722" s="148"/>
      <c r="E722" s="148"/>
      <c r="F722" s="148"/>
      <c r="G722" s="1"/>
    </row>
    <row r="723" spans="2:7" s="123" customFormat="1" ht="16.5" customHeight="1">
      <c r="B723" s="148"/>
      <c r="C723" s="148"/>
      <c r="D723" s="148"/>
      <c r="E723" s="148"/>
      <c r="F723" s="148"/>
      <c r="G723" s="1"/>
    </row>
    <row r="724" spans="2:7" s="123" customFormat="1" ht="16.5" customHeight="1">
      <c r="B724" s="148"/>
      <c r="C724" s="148"/>
      <c r="D724" s="148"/>
      <c r="E724" s="148"/>
      <c r="F724" s="148"/>
      <c r="G724" s="1"/>
    </row>
    <row r="725" spans="2:7" s="123" customFormat="1" ht="16.5" customHeight="1">
      <c r="B725" s="148"/>
      <c r="C725" s="148"/>
      <c r="D725" s="148"/>
      <c r="E725" s="148"/>
      <c r="F725" s="148"/>
      <c r="G725" s="1"/>
    </row>
    <row r="726" spans="2:7" s="123" customFormat="1" ht="16.5" customHeight="1">
      <c r="B726" s="148"/>
      <c r="C726" s="148"/>
      <c r="D726" s="148"/>
      <c r="E726" s="148"/>
      <c r="F726" s="148"/>
      <c r="G726" s="1"/>
    </row>
    <row r="727" spans="2:7" s="123" customFormat="1" ht="16.5" customHeight="1">
      <c r="B727" s="148"/>
      <c r="C727" s="148"/>
      <c r="D727" s="148"/>
      <c r="E727" s="148"/>
      <c r="F727" s="148"/>
      <c r="G727" s="1"/>
    </row>
    <row r="728" spans="2:7" s="123" customFormat="1" ht="16.5" customHeight="1">
      <c r="B728" s="148"/>
      <c r="C728" s="148"/>
      <c r="D728" s="148"/>
      <c r="E728" s="148"/>
      <c r="F728" s="148"/>
      <c r="G728" s="1"/>
    </row>
    <row r="729" spans="2:7" s="123" customFormat="1" ht="16.5" customHeight="1">
      <c r="B729" s="148"/>
      <c r="C729" s="148"/>
      <c r="D729" s="148"/>
      <c r="E729" s="148"/>
      <c r="F729" s="148"/>
      <c r="G729" s="1"/>
    </row>
    <row r="730" spans="2:7" s="123" customFormat="1" ht="16.5" customHeight="1">
      <c r="B730" s="148"/>
      <c r="C730" s="148"/>
      <c r="D730" s="148"/>
      <c r="E730" s="148"/>
      <c r="F730" s="148"/>
      <c r="G730" s="1"/>
    </row>
    <row r="731" spans="2:7" s="123" customFormat="1" ht="16.5" customHeight="1">
      <c r="B731" s="148"/>
      <c r="C731" s="148"/>
      <c r="D731" s="148"/>
      <c r="E731" s="148"/>
      <c r="F731" s="148"/>
      <c r="G731" s="1"/>
    </row>
    <row r="732" spans="2:7" s="123" customFormat="1" ht="16.5" customHeight="1">
      <c r="B732" s="148"/>
      <c r="C732" s="148"/>
      <c r="D732" s="148"/>
      <c r="E732" s="148"/>
      <c r="F732" s="148"/>
      <c r="G732" s="1"/>
    </row>
    <row r="733" spans="2:7" s="123" customFormat="1" ht="16.5" customHeight="1">
      <c r="B733" s="148"/>
      <c r="C733" s="148"/>
      <c r="D733" s="148"/>
      <c r="E733" s="148"/>
      <c r="F733" s="148"/>
      <c r="G733" s="1"/>
    </row>
    <row r="734" spans="2:7" s="123" customFormat="1" ht="16.5" customHeight="1">
      <c r="B734" s="148"/>
      <c r="C734" s="148"/>
      <c r="D734" s="148"/>
      <c r="E734" s="148"/>
      <c r="F734" s="148"/>
      <c r="G734" s="1"/>
    </row>
    <row r="735" spans="2:7" s="123" customFormat="1" ht="16.5" customHeight="1">
      <c r="B735" s="148"/>
      <c r="C735" s="148"/>
      <c r="D735" s="148"/>
      <c r="E735" s="148"/>
      <c r="F735" s="148"/>
      <c r="G735" s="1"/>
    </row>
    <row r="736" spans="2:7" s="123" customFormat="1" ht="16.5" customHeight="1">
      <c r="B736" s="148"/>
      <c r="C736" s="148"/>
      <c r="D736" s="148"/>
      <c r="E736" s="148"/>
      <c r="F736" s="148"/>
      <c r="G736" s="1"/>
    </row>
    <row r="737" spans="2:7" s="123" customFormat="1" ht="16.5" customHeight="1">
      <c r="B737" s="148"/>
      <c r="C737" s="148"/>
      <c r="D737" s="148"/>
      <c r="E737" s="148"/>
      <c r="F737" s="148"/>
      <c r="G737" s="1"/>
    </row>
    <row r="738" spans="2:7" s="123" customFormat="1" ht="16.5" customHeight="1">
      <c r="B738" s="148"/>
      <c r="C738" s="148"/>
      <c r="D738" s="148"/>
      <c r="E738" s="148"/>
      <c r="F738" s="148"/>
      <c r="G738" s="1"/>
    </row>
    <row r="739" spans="2:7" s="123" customFormat="1" ht="16.5" customHeight="1">
      <c r="B739" s="148"/>
      <c r="C739" s="148"/>
      <c r="D739" s="148"/>
      <c r="E739" s="148"/>
      <c r="F739" s="148"/>
      <c r="G739" s="1"/>
    </row>
    <row r="740" spans="2:7" s="123" customFormat="1" ht="16.5" customHeight="1">
      <c r="B740" s="148"/>
      <c r="C740" s="148"/>
      <c r="D740" s="148"/>
      <c r="E740" s="148"/>
      <c r="F740" s="148"/>
      <c r="G740" s="1"/>
    </row>
    <row r="741" spans="2:7" s="123" customFormat="1" ht="16.5" customHeight="1">
      <c r="B741" s="148"/>
      <c r="C741" s="148"/>
      <c r="D741" s="148"/>
      <c r="E741" s="148"/>
      <c r="F741" s="148"/>
      <c r="G741" s="1"/>
    </row>
    <row r="742" spans="2:7" s="123" customFormat="1" ht="16.5" customHeight="1">
      <c r="B742" s="148"/>
      <c r="C742" s="148"/>
      <c r="D742" s="148"/>
      <c r="E742" s="148"/>
      <c r="F742" s="148"/>
      <c r="G742" s="1"/>
    </row>
    <row r="743" spans="2:7" s="123" customFormat="1" ht="16.5" customHeight="1">
      <c r="B743" s="148"/>
      <c r="C743" s="148"/>
      <c r="D743" s="148"/>
      <c r="E743" s="148"/>
      <c r="F743" s="148"/>
      <c r="G743" s="1"/>
    </row>
    <row r="744" spans="2:7" s="123" customFormat="1" ht="16.5" customHeight="1">
      <c r="B744" s="148"/>
      <c r="C744" s="148"/>
      <c r="D744" s="148"/>
      <c r="E744" s="148"/>
      <c r="F744" s="148"/>
      <c r="G744" s="1"/>
    </row>
    <row r="745" spans="2:7" s="123" customFormat="1" ht="16.5" customHeight="1">
      <c r="B745" s="148"/>
      <c r="C745" s="148"/>
      <c r="D745" s="148"/>
      <c r="E745" s="148"/>
      <c r="F745" s="148"/>
      <c r="G745" s="1"/>
    </row>
    <row r="746" spans="2:7" s="123" customFormat="1" ht="16.5" customHeight="1">
      <c r="B746" s="148"/>
      <c r="C746" s="148"/>
      <c r="D746" s="148"/>
      <c r="E746" s="148"/>
      <c r="F746" s="148"/>
      <c r="G746" s="1"/>
    </row>
    <row r="747" spans="2:7" s="123" customFormat="1" ht="16.5" customHeight="1">
      <c r="B747" s="148"/>
      <c r="C747" s="148"/>
      <c r="D747" s="148"/>
      <c r="E747" s="148"/>
      <c r="F747" s="148"/>
      <c r="G747" s="1"/>
    </row>
    <row r="748" spans="2:7" s="123" customFormat="1" ht="16.5" customHeight="1">
      <c r="B748" s="148"/>
      <c r="C748" s="148"/>
      <c r="D748" s="148"/>
      <c r="E748" s="148"/>
      <c r="F748" s="148"/>
      <c r="G748" s="1"/>
    </row>
    <row r="749" spans="2:7" s="123" customFormat="1" ht="16.5" customHeight="1">
      <c r="B749" s="148"/>
      <c r="C749" s="148"/>
      <c r="D749" s="148"/>
      <c r="E749" s="148"/>
      <c r="F749" s="148"/>
      <c r="G749" s="1"/>
    </row>
    <row r="750" spans="2:7" s="123" customFormat="1" ht="16.5" customHeight="1">
      <c r="B750" s="148"/>
      <c r="C750" s="148"/>
      <c r="D750" s="148"/>
      <c r="E750" s="148"/>
      <c r="F750" s="148"/>
      <c r="G750" s="1"/>
    </row>
    <row r="751" spans="2:7" s="123" customFormat="1" ht="16.5" customHeight="1">
      <c r="B751" s="148"/>
      <c r="C751" s="148"/>
      <c r="D751" s="148"/>
      <c r="E751" s="148"/>
      <c r="F751" s="148"/>
      <c r="G751" s="1"/>
    </row>
    <row r="752" spans="2:7" s="123" customFormat="1" ht="16.5" customHeight="1">
      <c r="B752" s="148"/>
      <c r="C752" s="148"/>
      <c r="D752" s="148"/>
      <c r="E752" s="148"/>
      <c r="F752" s="148"/>
      <c r="G752" s="1"/>
    </row>
    <row r="753" spans="2:7" s="123" customFormat="1" ht="16.5" customHeight="1">
      <c r="B753" s="148"/>
      <c r="C753" s="148"/>
      <c r="D753" s="148"/>
      <c r="E753" s="148"/>
      <c r="F753" s="148"/>
      <c r="G753" s="1"/>
    </row>
    <row r="754" spans="2:7" s="123" customFormat="1" ht="16.5" customHeight="1">
      <c r="B754" s="148"/>
      <c r="C754" s="148"/>
      <c r="D754" s="148"/>
      <c r="E754" s="148"/>
      <c r="F754" s="148"/>
      <c r="G754" s="1"/>
    </row>
    <row r="755" spans="2:7" s="123" customFormat="1" ht="16.5" customHeight="1">
      <c r="B755" s="148"/>
      <c r="C755" s="148"/>
      <c r="D755" s="148"/>
      <c r="E755" s="148"/>
      <c r="F755" s="148"/>
      <c r="G755" s="1"/>
    </row>
    <row r="756" spans="2:7" s="123" customFormat="1" ht="16.5" customHeight="1">
      <c r="B756" s="148"/>
      <c r="C756" s="148"/>
      <c r="D756" s="148"/>
      <c r="E756" s="148"/>
      <c r="F756" s="148"/>
      <c r="G756" s="1"/>
    </row>
    <row r="757" spans="2:7" s="123" customFormat="1" ht="16.5" customHeight="1">
      <c r="B757" s="148"/>
      <c r="C757" s="148"/>
      <c r="D757" s="148"/>
      <c r="E757" s="148"/>
      <c r="F757" s="148"/>
      <c r="G757" s="1"/>
    </row>
    <row r="758" spans="2:7" s="123" customFormat="1" ht="16.5" customHeight="1">
      <c r="B758" s="148"/>
      <c r="C758" s="148"/>
      <c r="D758" s="148"/>
      <c r="E758" s="148"/>
      <c r="F758" s="148"/>
      <c r="G758" s="1"/>
    </row>
    <row r="759" spans="2:7" s="123" customFormat="1" ht="16.5" customHeight="1">
      <c r="B759" s="148"/>
      <c r="C759" s="148"/>
      <c r="D759" s="148"/>
      <c r="E759" s="148"/>
      <c r="F759" s="148"/>
      <c r="G759" s="1"/>
    </row>
    <row r="760" spans="2:7" s="123" customFormat="1" ht="16.5" customHeight="1">
      <c r="B760" s="148"/>
      <c r="C760" s="148"/>
      <c r="D760" s="148"/>
      <c r="E760" s="148"/>
      <c r="F760" s="148"/>
      <c r="G760" s="1"/>
    </row>
    <row r="761" spans="2:7" s="123" customFormat="1" ht="16.5" customHeight="1">
      <c r="B761" s="148"/>
      <c r="C761" s="148"/>
      <c r="D761" s="148"/>
      <c r="E761" s="148"/>
      <c r="F761" s="148"/>
      <c r="G761" s="1"/>
    </row>
    <row r="762" spans="2:7" s="123" customFormat="1" ht="16.5" customHeight="1">
      <c r="B762" s="148"/>
      <c r="C762" s="148"/>
      <c r="D762" s="148"/>
      <c r="E762" s="148"/>
      <c r="F762" s="148"/>
      <c r="G762" s="1"/>
    </row>
    <row r="763" spans="2:7" s="123" customFormat="1" ht="16.5" customHeight="1">
      <c r="B763" s="148"/>
      <c r="C763" s="148"/>
      <c r="D763" s="148"/>
      <c r="E763" s="148"/>
      <c r="F763" s="148"/>
      <c r="G763" s="1"/>
    </row>
    <row r="764" spans="2:7" s="123" customFormat="1" ht="16.5" customHeight="1">
      <c r="B764" s="148"/>
      <c r="C764" s="148"/>
      <c r="D764" s="148"/>
      <c r="E764" s="148"/>
      <c r="F764" s="148"/>
      <c r="G764" s="1"/>
    </row>
    <row r="765" spans="2:7" s="123" customFormat="1" ht="16.5" customHeight="1">
      <c r="B765" s="148"/>
      <c r="C765" s="148"/>
      <c r="D765" s="148"/>
      <c r="E765" s="148"/>
      <c r="F765" s="148"/>
      <c r="G765" s="1"/>
    </row>
    <row r="766" spans="2:7" s="123" customFormat="1" ht="16.5" customHeight="1">
      <c r="B766" s="148"/>
      <c r="C766" s="148"/>
      <c r="D766" s="148"/>
      <c r="E766" s="148"/>
      <c r="F766" s="148"/>
      <c r="G766" s="1"/>
    </row>
    <row r="767" spans="2:7" s="123" customFormat="1" ht="16.5" customHeight="1">
      <c r="B767" s="148"/>
      <c r="C767" s="148"/>
      <c r="D767" s="148"/>
      <c r="E767" s="148"/>
      <c r="F767" s="148"/>
      <c r="G767" s="1"/>
    </row>
    <row r="768" spans="2:7" s="123" customFormat="1" ht="16.5" customHeight="1">
      <c r="B768" s="148"/>
      <c r="C768" s="148"/>
      <c r="D768" s="148"/>
      <c r="E768" s="148"/>
      <c r="F768" s="148"/>
      <c r="G768" s="1"/>
    </row>
    <row r="769" spans="2:7" s="123" customFormat="1" ht="16.5" customHeight="1">
      <c r="B769" s="148"/>
      <c r="C769" s="148"/>
      <c r="D769" s="148"/>
      <c r="E769" s="148"/>
      <c r="F769" s="148"/>
      <c r="G769" s="1"/>
    </row>
    <row r="770" spans="2:7" s="123" customFormat="1" ht="16.5" customHeight="1">
      <c r="B770" s="148"/>
      <c r="C770" s="148"/>
      <c r="D770" s="148"/>
      <c r="E770" s="148"/>
      <c r="F770" s="148"/>
      <c r="G770" s="1"/>
    </row>
    <row r="771" spans="2:7" s="123" customFormat="1" ht="16.5" customHeight="1">
      <c r="B771" s="148"/>
      <c r="C771" s="148"/>
      <c r="D771" s="148"/>
      <c r="E771" s="148"/>
      <c r="F771" s="148"/>
      <c r="G771" s="1"/>
    </row>
    <row r="772" spans="2:7" s="123" customFormat="1" ht="16.5" customHeight="1">
      <c r="B772" s="148"/>
      <c r="C772" s="148"/>
      <c r="D772" s="148"/>
      <c r="E772" s="148"/>
      <c r="F772" s="148"/>
      <c r="G772" s="1"/>
    </row>
    <row r="773" spans="2:7" s="123" customFormat="1" ht="16.5" customHeight="1">
      <c r="B773" s="148"/>
      <c r="C773" s="148"/>
      <c r="D773" s="148"/>
      <c r="E773" s="148"/>
      <c r="F773" s="148"/>
      <c r="G773" s="1"/>
    </row>
    <row r="774" spans="2:7" s="123" customFormat="1" ht="16.5" customHeight="1">
      <c r="B774" s="148"/>
      <c r="C774" s="148"/>
      <c r="D774" s="148"/>
      <c r="E774" s="148"/>
      <c r="F774" s="148"/>
      <c r="G774" s="1"/>
    </row>
    <row r="775" spans="2:7" s="123" customFormat="1" ht="16.5" customHeight="1">
      <c r="B775" s="148"/>
      <c r="C775" s="148"/>
      <c r="D775" s="148"/>
      <c r="E775" s="148"/>
      <c r="F775" s="148"/>
      <c r="G775" s="1"/>
    </row>
    <row r="776" spans="2:7" s="123" customFormat="1" ht="16.5" customHeight="1">
      <c r="B776" s="148"/>
      <c r="C776" s="148"/>
      <c r="D776" s="148"/>
      <c r="E776" s="148"/>
      <c r="F776" s="148"/>
      <c r="G776" s="1"/>
    </row>
    <row r="777" spans="2:7" s="123" customFormat="1" ht="16.5" customHeight="1">
      <c r="B777" s="148"/>
      <c r="C777" s="148"/>
      <c r="D777" s="148"/>
      <c r="E777" s="148"/>
      <c r="F777" s="148"/>
      <c r="G777" s="1"/>
    </row>
    <row r="778" spans="2:7" s="123" customFormat="1" ht="16.5" customHeight="1">
      <c r="B778" s="148"/>
      <c r="C778" s="148"/>
      <c r="D778" s="148"/>
      <c r="E778" s="148"/>
      <c r="F778" s="148"/>
      <c r="G778" s="1"/>
    </row>
    <row r="779" spans="2:7" s="123" customFormat="1" ht="16.5" customHeight="1">
      <c r="B779" s="148"/>
      <c r="C779" s="148"/>
      <c r="D779" s="148"/>
      <c r="E779" s="148"/>
      <c r="F779" s="148"/>
      <c r="G779" s="1"/>
    </row>
    <row r="780" spans="2:7" s="123" customFormat="1" ht="16.5" customHeight="1">
      <c r="B780" s="148"/>
      <c r="C780" s="148"/>
      <c r="D780" s="148"/>
      <c r="E780" s="148"/>
      <c r="F780" s="148"/>
      <c r="G780" s="1"/>
    </row>
    <row r="781" spans="2:7" s="123" customFormat="1" ht="16.5" customHeight="1">
      <c r="B781" s="148"/>
      <c r="C781" s="148"/>
      <c r="D781" s="148"/>
      <c r="E781" s="148"/>
      <c r="F781" s="148"/>
      <c r="G781" s="1"/>
    </row>
    <row r="782" spans="2:7" s="123" customFormat="1" ht="16.5" customHeight="1">
      <c r="B782" s="148"/>
      <c r="C782" s="148"/>
      <c r="D782" s="148"/>
      <c r="E782" s="148"/>
      <c r="F782" s="148"/>
      <c r="G782" s="1"/>
    </row>
    <row r="783" spans="2:7" s="123" customFormat="1" ht="16.5" customHeight="1">
      <c r="B783" s="148"/>
      <c r="C783" s="148"/>
      <c r="D783" s="148"/>
      <c r="E783" s="148"/>
      <c r="F783" s="148"/>
      <c r="G783" s="1"/>
    </row>
    <row r="784" spans="2:7" s="123" customFormat="1" ht="16.5" customHeight="1">
      <c r="B784" s="148"/>
      <c r="C784" s="148"/>
      <c r="D784" s="148"/>
      <c r="E784" s="148"/>
      <c r="F784" s="148"/>
      <c r="G784" s="1"/>
    </row>
    <row r="785" spans="2:7" s="123" customFormat="1" ht="16.5" customHeight="1">
      <c r="B785" s="148"/>
      <c r="C785" s="148"/>
      <c r="D785" s="148"/>
      <c r="E785" s="148"/>
      <c r="F785" s="148"/>
      <c r="G785" s="1"/>
    </row>
    <row r="786" spans="2:7" s="123" customFormat="1" ht="16.5" customHeight="1">
      <c r="B786" s="148"/>
      <c r="C786" s="148"/>
      <c r="D786" s="148"/>
      <c r="E786" s="148"/>
      <c r="F786" s="148"/>
      <c r="G786" s="1"/>
    </row>
    <row r="787" spans="2:7" s="123" customFormat="1" ht="16.5" customHeight="1">
      <c r="B787" s="148"/>
      <c r="C787" s="148"/>
      <c r="D787" s="148"/>
      <c r="E787" s="148"/>
      <c r="F787" s="148"/>
      <c r="G787" s="1"/>
    </row>
    <row r="788" spans="2:7" s="123" customFormat="1" ht="16.5" customHeight="1">
      <c r="B788" s="148"/>
      <c r="C788" s="148"/>
      <c r="D788" s="148"/>
      <c r="E788" s="148"/>
      <c r="F788" s="148"/>
      <c r="G788" s="1"/>
    </row>
    <row r="789" spans="2:7" s="123" customFormat="1" ht="16.5" customHeight="1">
      <c r="B789" s="148"/>
      <c r="C789" s="148"/>
      <c r="D789" s="148"/>
      <c r="E789" s="148"/>
      <c r="F789" s="148"/>
      <c r="G789" s="1"/>
    </row>
    <row r="790" spans="2:7" s="123" customFormat="1" ht="16.5" customHeight="1">
      <c r="B790" s="148"/>
      <c r="C790" s="148"/>
      <c r="D790" s="148"/>
      <c r="E790" s="148"/>
      <c r="F790" s="148"/>
      <c r="G790" s="1"/>
    </row>
    <row r="791" spans="2:7" s="123" customFormat="1" ht="16.5" customHeight="1">
      <c r="B791" s="148"/>
      <c r="C791" s="148"/>
      <c r="D791" s="148"/>
      <c r="E791" s="148"/>
      <c r="F791" s="148"/>
      <c r="G791" s="1"/>
    </row>
    <row r="792" spans="2:7" s="123" customFormat="1" ht="16.5" customHeight="1">
      <c r="B792" s="148"/>
      <c r="C792" s="148"/>
      <c r="D792" s="148"/>
      <c r="E792" s="148"/>
      <c r="F792" s="148"/>
      <c r="G792" s="1"/>
    </row>
    <row r="793" spans="2:7" s="123" customFormat="1" ht="16.5" customHeight="1">
      <c r="B793" s="148"/>
      <c r="C793" s="148"/>
      <c r="D793" s="148"/>
      <c r="E793" s="148"/>
      <c r="F793" s="148"/>
      <c r="G793" s="1"/>
    </row>
    <row r="794" spans="2:7" s="123" customFormat="1" ht="16.5" customHeight="1">
      <c r="B794" s="148"/>
      <c r="C794" s="148"/>
      <c r="D794" s="148"/>
      <c r="E794" s="148"/>
      <c r="F794" s="148"/>
      <c r="G794" s="1"/>
    </row>
    <row r="795" spans="2:7" s="123" customFormat="1" ht="16.5" customHeight="1">
      <c r="B795" s="148"/>
      <c r="C795" s="148"/>
      <c r="D795" s="148"/>
      <c r="E795" s="148"/>
      <c r="F795" s="148"/>
      <c r="G795" s="1"/>
    </row>
    <row r="796" spans="2:7" s="123" customFormat="1" ht="16.5" customHeight="1">
      <c r="B796" s="148"/>
      <c r="C796" s="148"/>
      <c r="D796" s="148"/>
      <c r="E796" s="148"/>
      <c r="F796" s="148"/>
      <c r="G796" s="1"/>
    </row>
    <row r="797" spans="2:7" s="123" customFormat="1" ht="16.5" customHeight="1">
      <c r="B797" s="148"/>
      <c r="C797" s="148"/>
      <c r="D797" s="148"/>
      <c r="E797" s="148"/>
      <c r="F797" s="148"/>
      <c r="G797" s="1"/>
    </row>
    <row r="798" spans="2:7" s="123" customFormat="1" ht="16.5" customHeight="1">
      <c r="B798" s="148"/>
      <c r="C798" s="148"/>
      <c r="D798" s="148"/>
      <c r="E798" s="148"/>
      <c r="F798" s="148"/>
      <c r="G798" s="1"/>
    </row>
    <row r="799" spans="2:7" s="123" customFormat="1" ht="16.5" customHeight="1">
      <c r="B799" s="148"/>
      <c r="C799" s="148"/>
      <c r="D799" s="148"/>
      <c r="E799" s="148"/>
      <c r="F799" s="148"/>
      <c r="G799" s="1"/>
    </row>
    <row r="800" spans="2:7" s="123" customFormat="1" ht="16.5" customHeight="1">
      <c r="B800" s="148"/>
      <c r="C800" s="148"/>
      <c r="D800" s="148"/>
      <c r="E800" s="148"/>
      <c r="F800" s="148"/>
      <c r="G800" s="1"/>
    </row>
    <row r="801" spans="2:7" s="123" customFormat="1" ht="16.5" customHeight="1">
      <c r="B801" s="148"/>
      <c r="C801" s="148"/>
      <c r="D801" s="148"/>
      <c r="E801" s="148"/>
      <c r="F801" s="148"/>
      <c r="G801" s="1"/>
    </row>
    <row r="802" spans="2:7" s="123" customFormat="1" ht="16.5" customHeight="1">
      <c r="B802" s="148"/>
      <c r="C802" s="148"/>
      <c r="D802" s="148"/>
      <c r="E802" s="148"/>
      <c r="F802" s="148"/>
      <c r="G802" s="1"/>
    </row>
    <row r="803" spans="2:7" s="123" customFormat="1" ht="16.5" customHeight="1">
      <c r="B803" s="148"/>
      <c r="C803" s="148"/>
      <c r="D803" s="148"/>
      <c r="E803" s="148"/>
      <c r="F803" s="148"/>
      <c r="G803" s="1"/>
    </row>
    <row r="804" spans="2:7" s="123" customFormat="1" ht="16.5" customHeight="1">
      <c r="B804" s="148"/>
      <c r="C804" s="148"/>
      <c r="D804" s="148"/>
      <c r="E804" s="148"/>
      <c r="F804" s="148"/>
      <c r="G804" s="1"/>
    </row>
    <row r="805" spans="2:7" s="123" customFormat="1" ht="16.5" customHeight="1">
      <c r="B805" s="148"/>
      <c r="C805" s="148"/>
      <c r="D805" s="148"/>
      <c r="E805" s="148"/>
      <c r="F805" s="148"/>
      <c r="G805" s="1"/>
    </row>
    <row r="806" spans="2:7" s="123" customFormat="1" ht="16.5" customHeight="1">
      <c r="B806" s="148"/>
      <c r="C806" s="148"/>
      <c r="D806" s="148"/>
      <c r="E806" s="148"/>
      <c r="F806" s="148"/>
      <c r="G806" s="1"/>
    </row>
    <row r="807" spans="2:7" s="123" customFormat="1" ht="16.5" customHeight="1">
      <c r="B807" s="148"/>
      <c r="C807" s="148"/>
      <c r="D807" s="148"/>
      <c r="E807" s="148"/>
      <c r="F807" s="148"/>
      <c r="G807" s="1"/>
    </row>
    <row r="808" spans="2:7" s="123" customFormat="1" ht="16.5" customHeight="1">
      <c r="B808" s="148"/>
      <c r="C808" s="148"/>
      <c r="D808" s="148"/>
      <c r="E808" s="148"/>
      <c r="F808" s="148"/>
      <c r="G808" s="1"/>
    </row>
    <row r="809" spans="2:7" s="123" customFormat="1" ht="16.5" customHeight="1">
      <c r="B809" s="148"/>
      <c r="C809" s="148"/>
      <c r="D809" s="148"/>
      <c r="E809" s="148"/>
      <c r="F809" s="148"/>
      <c r="G809" s="1"/>
    </row>
    <row r="810" spans="2:7" s="123" customFormat="1" ht="16.5" customHeight="1">
      <c r="B810" s="148"/>
      <c r="C810" s="148"/>
      <c r="D810" s="148"/>
      <c r="E810" s="148"/>
      <c r="F810" s="148"/>
      <c r="G810" s="1"/>
    </row>
    <row r="811" spans="2:7" s="123" customFormat="1" ht="16.5" customHeight="1">
      <c r="B811" s="148"/>
      <c r="C811" s="148"/>
      <c r="D811" s="148"/>
      <c r="E811" s="148"/>
      <c r="F811" s="148"/>
      <c r="G811" s="1"/>
    </row>
    <row r="812" spans="2:7" s="123" customFormat="1" ht="16.5" customHeight="1">
      <c r="B812" s="148"/>
      <c r="C812" s="148"/>
      <c r="D812" s="148"/>
      <c r="E812" s="148"/>
      <c r="F812" s="148"/>
      <c r="G812" s="1"/>
    </row>
    <row r="813" spans="2:7" s="123" customFormat="1" ht="16.5" customHeight="1">
      <c r="B813" s="148"/>
      <c r="C813" s="148"/>
      <c r="D813" s="148"/>
      <c r="E813" s="148"/>
      <c r="F813" s="148"/>
      <c r="G813" s="1"/>
    </row>
    <row r="814" spans="2:7" s="123" customFormat="1" ht="16.5" customHeight="1">
      <c r="B814" s="148"/>
      <c r="C814" s="148"/>
      <c r="D814" s="148"/>
      <c r="E814" s="148"/>
      <c r="F814" s="148"/>
      <c r="G814" s="1"/>
    </row>
    <row r="815" spans="2:7" s="123" customFormat="1" ht="16.5" customHeight="1">
      <c r="B815" s="148"/>
      <c r="C815" s="148"/>
      <c r="D815" s="148"/>
      <c r="E815" s="148"/>
      <c r="F815" s="148"/>
      <c r="G815" s="1"/>
    </row>
    <row r="816" spans="2:7" s="123" customFormat="1" ht="16.5" customHeight="1">
      <c r="B816" s="148"/>
      <c r="C816" s="148"/>
      <c r="D816" s="148"/>
      <c r="E816" s="148"/>
      <c r="F816" s="148"/>
      <c r="G816" s="1"/>
    </row>
    <row r="817" spans="2:7" s="123" customFormat="1" ht="16.5" customHeight="1">
      <c r="B817" s="148"/>
      <c r="C817" s="148"/>
      <c r="D817" s="148"/>
      <c r="E817" s="148"/>
      <c r="F817" s="148"/>
      <c r="G817" s="1"/>
    </row>
    <row r="818" spans="2:7" s="123" customFormat="1" ht="16.5" customHeight="1">
      <c r="B818" s="148"/>
      <c r="C818" s="148"/>
      <c r="D818" s="148"/>
      <c r="E818" s="148"/>
      <c r="F818" s="148"/>
      <c r="G818" s="1"/>
    </row>
    <row r="819" spans="2:7" s="123" customFormat="1" ht="16.5" customHeight="1">
      <c r="B819" s="148"/>
      <c r="C819" s="148"/>
      <c r="D819" s="148"/>
      <c r="E819" s="148"/>
      <c r="F819" s="148"/>
      <c r="G819" s="1"/>
    </row>
    <row r="820" spans="2:7" s="123" customFormat="1" ht="16.5" customHeight="1">
      <c r="B820" s="148"/>
      <c r="C820" s="148"/>
      <c r="D820" s="148"/>
      <c r="E820" s="148"/>
      <c r="F820" s="148"/>
      <c r="G820" s="1"/>
    </row>
    <row r="821" spans="2:7" s="123" customFormat="1" ht="16.5" customHeight="1">
      <c r="B821" s="148"/>
      <c r="C821" s="148"/>
      <c r="D821" s="148"/>
      <c r="E821" s="148"/>
      <c r="F821" s="148"/>
      <c r="G821" s="1"/>
    </row>
    <row r="822" spans="2:7" s="123" customFormat="1" ht="16.5" customHeight="1">
      <c r="B822" s="148"/>
      <c r="C822" s="148"/>
      <c r="D822" s="148"/>
      <c r="E822" s="148"/>
      <c r="F822" s="148"/>
      <c r="G822" s="1"/>
    </row>
    <row r="823" spans="2:7" s="123" customFormat="1" ht="16.5" customHeight="1">
      <c r="B823" s="148"/>
      <c r="C823" s="148"/>
      <c r="D823" s="148"/>
      <c r="E823" s="148"/>
      <c r="F823" s="148"/>
      <c r="G823" s="1"/>
    </row>
    <row r="824" spans="2:7" s="123" customFormat="1" ht="16.5" customHeight="1">
      <c r="B824" s="148"/>
      <c r="C824" s="148"/>
      <c r="D824" s="148"/>
      <c r="E824" s="148"/>
      <c r="F824" s="148"/>
      <c r="G824" s="1"/>
    </row>
    <row r="825" spans="2:7" s="123" customFormat="1" ht="16.5" customHeight="1">
      <c r="B825" s="148"/>
      <c r="C825" s="148"/>
      <c r="D825" s="148"/>
      <c r="E825" s="148"/>
      <c r="F825" s="148"/>
      <c r="G825" s="1"/>
    </row>
    <row r="826" spans="2:7" s="123" customFormat="1" ht="16.5" customHeight="1">
      <c r="B826" s="148"/>
      <c r="C826" s="148"/>
      <c r="D826" s="148"/>
      <c r="E826" s="148"/>
      <c r="F826" s="148"/>
      <c r="G826" s="1"/>
    </row>
    <row r="827" spans="2:7" s="123" customFormat="1" ht="16.5" customHeight="1">
      <c r="B827" s="148"/>
      <c r="C827" s="148"/>
      <c r="D827" s="148"/>
      <c r="E827" s="148"/>
      <c r="F827" s="148"/>
      <c r="G827" s="1"/>
    </row>
    <row r="828" spans="2:7" s="123" customFormat="1" ht="16.5" customHeight="1">
      <c r="B828" s="148"/>
      <c r="C828" s="148"/>
      <c r="D828" s="148"/>
      <c r="E828" s="148"/>
      <c r="F828" s="148"/>
      <c r="G828" s="1"/>
    </row>
    <row r="829" spans="2:7" s="123" customFormat="1" ht="16.5" customHeight="1">
      <c r="B829" s="148"/>
      <c r="C829" s="148"/>
      <c r="D829" s="148"/>
      <c r="E829" s="148"/>
      <c r="F829" s="148"/>
      <c r="G829" s="1"/>
    </row>
    <row r="830" spans="2:7" s="123" customFormat="1" ht="16.5" customHeight="1">
      <c r="B830" s="148"/>
      <c r="C830" s="148"/>
      <c r="D830" s="148"/>
      <c r="E830" s="148"/>
      <c r="F830" s="148"/>
      <c r="G830" s="1"/>
    </row>
    <row r="831" spans="2:7" s="123" customFormat="1" ht="16.5" customHeight="1">
      <c r="B831" s="148"/>
      <c r="C831" s="148"/>
      <c r="D831" s="148"/>
      <c r="E831" s="148"/>
      <c r="F831" s="148"/>
      <c r="G831" s="1"/>
    </row>
    <row r="832" spans="2:7" s="123" customFormat="1" ht="16.5" customHeight="1">
      <c r="B832" s="148"/>
      <c r="C832" s="148"/>
      <c r="D832" s="148"/>
      <c r="E832" s="148"/>
      <c r="F832" s="148"/>
      <c r="G832" s="1"/>
    </row>
    <row r="833" spans="2:7" s="123" customFormat="1" ht="16.5" customHeight="1">
      <c r="B833" s="148"/>
      <c r="C833" s="148"/>
      <c r="D833" s="148"/>
      <c r="E833" s="148"/>
      <c r="F833" s="148"/>
      <c r="G833" s="1"/>
    </row>
    <row r="834" spans="2:7" s="123" customFormat="1" ht="16.5" customHeight="1">
      <c r="B834" s="148"/>
      <c r="C834" s="148"/>
      <c r="D834" s="148"/>
      <c r="E834" s="148"/>
      <c r="F834" s="148"/>
      <c r="G834" s="1"/>
    </row>
    <row r="835" spans="2:7" s="123" customFormat="1" ht="16.5" customHeight="1">
      <c r="B835" s="148"/>
      <c r="C835" s="148"/>
      <c r="D835" s="148"/>
      <c r="E835" s="148"/>
      <c r="F835" s="148"/>
      <c r="G835" s="1"/>
    </row>
    <row r="836" spans="2:7" s="123" customFormat="1" ht="16.5" customHeight="1">
      <c r="B836" s="148"/>
      <c r="C836" s="148"/>
      <c r="D836" s="148"/>
      <c r="E836" s="148"/>
      <c r="F836" s="148"/>
      <c r="G836" s="1"/>
    </row>
    <row r="837" spans="2:7" s="123" customFormat="1" ht="16.5" customHeight="1">
      <c r="B837" s="148"/>
      <c r="C837" s="148"/>
      <c r="D837" s="148"/>
      <c r="E837" s="148"/>
      <c r="F837" s="148"/>
      <c r="G837" s="1"/>
    </row>
    <row r="838" spans="2:7" s="123" customFormat="1" ht="16.5" customHeight="1">
      <c r="B838" s="148"/>
      <c r="C838" s="148"/>
      <c r="D838" s="148"/>
      <c r="E838" s="148"/>
      <c r="F838" s="148"/>
      <c r="G838" s="1"/>
    </row>
    <row r="839" spans="2:7" s="123" customFormat="1" ht="16.5" customHeight="1">
      <c r="B839" s="148"/>
      <c r="C839" s="148"/>
      <c r="D839" s="148"/>
      <c r="E839" s="148"/>
      <c r="F839" s="148"/>
      <c r="G839" s="1"/>
    </row>
    <row r="840" spans="2:7" s="123" customFormat="1" ht="16.5" customHeight="1">
      <c r="B840" s="148"/>
      <c r="C840" s="148"/>
      <c r="D840" s="148"/>
      <c r="E840" s="148"/>
      <c r="F840" s="148"/>
      <c r="G840" s="1"/>
    </row>
    <row r="841" spans="2:7" s="123" customFormat="1" ht="16.5" customHeight="1">
      <c r="B841" s="148"/>
      <c r="C841" s="148"/>
      <c r="D841" s="148"/>
      <c r="E841" s="148"/>
      <c r="F841" s="148"/>
      <c r="G841" s="1"/>
    </row>
    <row r="842" spans="2:7" s="123" customFormat="1" ht="16.5" customHeight="1">
      <c r="B842" s="148"/>
      <c r="C842" s="148"/>
      <c r="D842" s="148"/>
      <c r="E842" s="148"/>
      <c r="F842" s="148"/>
      <c r="G842" s="1"/>
    </row>
    <row r="843" spans="2:7" s="123" customFormat="1" ht="16.5" customHeight="1">
      <c r="B843" s="148"/>
      <c r="C843" s="148"/>
      <c r="D843" s="148"/>
      <c r="E843" s="148"/>
      <c r="F843" s="148"/>
      <c r="G843" s="1"/>
    </row>
    <row r="844" spans="2:7" s="123" customFormat="1" ht="16.5" customHeight="1">
      <c r="B844" s="148"/>
      <c r="C844" s="148"/>
      <c r="D844" s="148"/>
      <c r="E844" s="148"/>
      <c r="F844" s="148"/>
      <c r="G844" s="1"/>
    </row>
    <row r="845" spans="2:7" s="123" customFormat="1" ht="16.5" customHeight="1">
      <c r="B845" s="148"/>
      <c r="C845" s="148"/>
      <c r="D845" s="148"/>
      <c r="E845" s="148"/>
      <c r="F845" s="148"/>
      <c r="G845" s="1"/>
    </row>
    <row r="846" spans="2:7" s="123" customFormat="1" ht="16.5" customHeight="1">
      <c r="B846" s="148"/>
      <c r="C846" s="148"/>
      <c r="D846" s="148"/>
      <c r="E846" s="148"/>
      <c r="F846" s="148"/>
      <c r="G846" s="1"/>
    </row>
    <row r="847" spans="2:7" s="123" customFormat="1" ht="16.5" customHeight="1">
      <c r="B847" s="148"/>
      <c r="C847" s="148"/>
      <c r="D847" s="148"/>
      <c r="E847" s="148"/>
      <c r="F847" s="148"/>
      <c r="G847" s="1"/>
    </row>
    <row r="848" spans="2:7" s="123" customFormat="1" ht="16.5" customHeight="1">
      <c r="B848" s="148"/>
      <c r="C848" s="148"/>
      <c r="D848" s="148"/>
      <c r="E848" s="148"/>
      <c r="F848" s="148"/>
      <c r="G848" s="1"/>
    </row>
    <row r="849" spans="2:7" s="123" customFormat="1" ht="16.5" customHeight="1">
      <c r="B849" s="148"/>
      <c r="C849" s="148"/>
      <c r="D849" s="148"/>
      <c r="E849" s="148"/>
      <c r="F849" s="148"/>
      <c r="G849" s="1"/>
    </row>
    <row r="850" spans="2:7" s="123" customFormat="1" ht="16.5" customHeight="1">
      <c r="B850" s="148"/>
      <c r="C850" s="148"/>
      <c r="D850" s="148"/>
      <c r="E850" s="148"/>
      <c r="F850" s="148"/>
      <c r="G850" s="1"/>
    </row>
    <row r="851" spans="2:7" s="123" customFormat="1" ht="16.5" customHeight="1">
      <c r="B851" s="148"/>
      <c r="C851" s="148"/>
      <c r="D851" s="148"/>
      <c r="E851" s="148"/>
      <c r="F851" s="148"/>
      <c r="G851" s="1"/>
    </row>
    <row r="852" spans="2:7" s="123" customFormat="1" ht="16.5" customHeight="1">
      <c r="B852" s="148"/>
      <c r="C852" s="148"/>
      <c r="D852" s="148"/>
      <c r="E852" s="148"/>
      <c r="F852" s="148"/>
      <c r="G852" s="1"/>
    </row>
    <row r="853" spans="2:7" s="123" customFormat="1" ht="16.5" customHeight="1">
      <c r="B853" s="148"/>
      <c r="C853" s="148"/>
      <c r="D853" s="148"/>
      <c r="E853" s="148"/>
      <c r="F853" s="148"/>
      <c r="G853" s="1"/>
    </row>
    <row r="854" spans="2:7" s="123" customFormat="1" ht="16.5" customHeight="1">
      <c r="B854" s="148"/>
      <c r="C854" s="148"/>
      <c r="D854" s="148"/>
      <c r="E854" s="148"/>
      <c r="F854" s="148"/>
      <c r="G854" s="1"/>
    </row>
    <row r="855" spans="2:7" s="123" customFormat="1" ht="16.5" customHeight="1">
      <c r="B855" s="148"/>
      <c r="C855" s="148"/>
      <c r="D855" s="148"/>
      <c r="E855" s="148"/>
      <c r="F855" s="148"/>
      <c r="G855" s="1"/>
    </row>
    <row r="856" spans="2:7" s="123" customFormat="1" ht="16.5" customHeight="1">
      <c r="B856" s="148"/>
      <c r="C856" s="148"/>
      <c r="D856" s="148"/>
      <c r="E856" s="148"/>
      <c r="F856" s="148"/>
      <c r="G856" s="1"/>
    </row>
    <row r="857" spans="2:7" s="123" customFormat="1" ht="16.5" customHeight="1">
      <c r="B857" s="148"/>
      <c r="C857" s="148"/>
      <c r="D857" s="148"/>
      <c r="E857" s="148"/>
      <c r="F857" s="148"/>
      <c r="G857" s="1"/>
    </row>
    <row r="858" spans="2:7" s="123" customFormat="1" ht="16.5" customHeight="1">
      <c r="B858" s="148"/>
      <c r="C858" s="148"/>
      <c r="D858" s="148"/>
      <c r="E858" s="148"/>
      <c r="F858" s="148"/>
      <c r="G858" s="1"/>
    </row>
    <row r="859" spans="2:7" s="123" customFormat="1" ht="16.5" customHeight="1">
      <c r="B859" s="148"/>
      <c r="C859" s="148"/>
      <c r="D859" s="148"/>
      <c r="E859" s="148"/>
      <c r="F859" s="148"/>
      <c r="G859" s="1"/>
    </row>
    <row r="860" spans="2:7" s="123" customFormat="1" ht="16.5" customHeight="1">
      <c r="B860" s="148"/>
      <c r="C860" s="148"/>
      <c r="D860" s="148"/>
      <c r="E860" s="148"/>
      <c r="F860" s="148"/>
      <c r="G860" s="1"/>
    </row>
    <row r="861" spans="2:7" s="123" customFormat="1" ht="16.5" customHeight="1">
      <c r="B861" s="148"/>
      <c r="C861" s="148"/>
      <c r="D861" s="148"/>
      <c r="E861" s="148"/>
      <c r="F861" s="148"/>
      <c r="G861" s="1"/>
    </row>
    <row r="862" spans="2:7" s="123" customFormat="1" ht="16.5" customHeight="1">
      <c r="B862" s="148"/>
      <c r="C862" s="148"/>
      <c r="D862" s="148"/>
      <c r="E862" s="148"/>
      <c r="F862" s="148"/>
      <c r="G862" s="1"/>
    </row>
    <row r="863" spans="2:7" s="123" customFormat="1" ht="16.5" customHeight="1">
      <c r="B863" s="148"/>
      <c r="C863" s="148"/>
      <c r="D863" s="148"/>
      <c r="E863" s="148"/>
      <c r="F863" s="148"/>
      <c r="G863" s="1"/>
    </row>
    <row r="864" spans="2:7" s="123" customFormat="1" ht="16.5" customHeight="1">
      <c r="B864" s="148"/>
      <c r="C864" s="148"/>
      <c r="D864" s="148"/>
      <c r="E864" s="148"/>
      <c r="F864" s="148"/>
      <c r="G864" s="1"/>
    </row>
    <row r="865" spans="2:7" s="123" customFormat="1" ht="16.5" customHeight="1">
      <c r="B865" s="148"/>
      <c r="C865" s="148"/>
      <c r="D865" s="148"/>
      <c r="E865" s="148"/>
      <c r="F865" s="148"/>
      <c r="G865" s="1"/>
    </row>
    <row r="866" spans="2:7" s="123" customFormat="1" ht="16.5" customHeight="1">
      <c r="B866" s="148"/>
      <c r="C866" s="148"/>
      <c r="D866" s="148"/>
      <c r="E866" s="148"/>
      <c r="F866" s="148"/>
      <c r="G866" s="1"/>
    </row>
    <row r="867" spans="2:7" s="123" customFormat="1" ht="16.5" customHeight="1">
      <c r="B867" s="148"/>
      <c r="C867" s="148"/>
      <c r="D867" s="148"/>
      <c r="E867" s="148"/>
      <c r="F867" s="148"/>
      <c r="G867" s="1"/>
    </row>
    <row r="868" spans="2:7" s="123" customFormat="1" ht="16.5" customHeight="1">
      <c r="B868" s="148"/>
      <c r="C868" s="148"/>
      <c r="D868" s="148"/>
      <c r="E868" s="148"/>
      <c r="F868" s="148"/>
      <c r="G868" s="1"/>
    </row>
    <row r="869" spans="2:7" s="123" customFormat="1" ht="16.5" customHeight="1">
      <c r="B869" s="148"/>
      <c r="C869" s="148"/>
      <c r="D869" s="148"/>
      <c r="E869" s="148"/>
      <c r="F869" s="148"/>
      <c r="G869" s="1"/>
    </row>
    <row r="870" spans="2:7" s="123" customFormat="1" ht="16.5" customHeight="1">
      <c r="B870" s="148"/>
      <c r="C870" s="148"/>
      <c r="D870" s="148"/>
      <c r="E870" s="148"/>
      <c r="F870" s="148"/>
      <c r="G870" s="1"/>
    </row>
    <row r="871" spans="2:7" s="123" customFormat="1" ht="16.5" customHeight="1">
      <c r="B871" s="148"/>
      <c r="C871" s="148"/>
      <c r="D871" s="148"/>
      <c r="E871" s="148"/>
      <c r="F871" s="148"/>
      <c r="G871" s="1"/>
    </row>
    <row r="872" spans="2:7" s="123" customFormat="1" ht="16.5" customHeight="1">
      <c r="B872" s="148"/>
      <c r="C872" s="148"/>
      <c r="D872" s="148"/>
      <c r="E872" s="148"/>
      <c r="F872" s="148"/>
      <c r="G872" s="1"/>
    </row>
    <row r="873" spans="2:7" s="123" customFormat="1" ht="16.5" customHeight="1">
      <c r="B873" s="148"/>
      <c r="C873" s="148"/>
      <c r="D873" s="148"/>
      <c r="E873" s="148"/>
      <c r="F873" s="148"/>
      <c r="G873" s="1"/>
    </row>
    <row r="874" spans="2:7" s="123" customFormat="1" ht="16.5" customHeight="1">
      <c r="B874" s="148"/>
      <c r="C874" s="148"/>
      <c r="D874" s="148"/>
      <c r="E874" s="148"/>
      <c r="F874" s="148"/>
      <c r="G874" s="1"/>
    </row>
    <row r="875" spans="2:7" s="123" customFormat="1" ht="16.5" customHeight="1">
      <c r="B875" s="148"/>
      <c r="C875" s="148"/>
      <c r="D875" s="148"/>
      <c r="E875" s="148"/>
      <c r="F875" s="148"/>
      <c r="G875" s="1"/>
    </row>
    <row r="876" spans="2:7" s="123" customFormat="1" ht="16.5" customHeight="1">
      <c r="B876" s="148"/>
      <c r="C876" s="148"/>
      <c r="D876" s="148"/>
      <c r="E876" s="148"/>
      <c r="F876" s="148"/>
      <c r="G876" s="1"/>
    </row>
    <row r="877" spans="2:7" s="123" customFormat="1" ht="16.5" customHeight="1">
      <c r="B877" s="148"/>
      <c r="C877" s="148"/>
      <c r="D877" s="148"/>
      <c r="E877" s="148"/>
      <c r="F877" s="148"/>
      <c r="G877" s="1"/>
    </row>
    <row r="878" spans="2:7" s="123" customFormat="1" ht="16.5" customHeight="1">
      <c r="B878" s="148"/>
      <c r="C878" s="148"/>
      <c r="D878" s="148"/>
      <c r="E878" s="148"/>
      <c r="F878" s="148"/>
      <c r="G878" s="1"/>
    </row>
    <row r="879" spans="2:7" s="123" customFormat="1" ht="16.5" customHeight="1">
      <c r="B879" s="148"/>
      <c r="C879" s="148"/>
      <c r="D879" s="148"/>
      <c r="E879" s="148"/>
      <c r="F879" s="148"/>
      <c r="G879" s="1"/>
    </row>
    <row r="880" spans="2:7" s="123" customFormat="1" ht="16.5" customHeight="1">
      <c r="B880" s="148"/>
      <c r="C880" s="148"/>
      <c r="D880" s="148"/>
      <c r="E880" s="148"/>
      <c r="F880" s="148"/>
      <c r="G880" s="1"/>
    </row>
    <row r="881" spans="2:7" s="123" customFormat="1" ht="16.5" customHeight="1">
      <c r="B881" s="148"/>
      <c r="C881" s="148"/>
      <c r="D881" s="148"/>
      <c r="E881" s="148"/>
      <c r="F881" s="148"/>
      <c r="G881" s="1"/>
    </row>
    <row r="882" spans="2:7" s="123" customFormat="1" ht="16.5" customHeight="1">
      <c r="B882" s="148"/>
      <c r="C882" s="148"/>
      <c r="D882" s="148"/>
      <c r="E882" s="148"/>
      <c r="F882" s="148"/>
      <c r="G882" s="1"/>
    </row>
    <row r="883" spans="2:7" s="123" customFormat="1" ht="16.5" customHeight="1">
      <c r="B883" s="148"/>
      <c r="C883" s="148"/>
      <c r="D883" s="148"/>
      <c r="E883" s="148"/>
      <c r="F883" s="148"/>
      <c r="G883" s="1"/>
    </row>
    <row r="884" spans="2:7" s="123" customFormat="1" ht="16.5" customHeight="1">
      <c r="B884" s="148"/>
      <c r="C884" s="148"/>
      <c r="D884" s="148"/>
      <c r="E884" s="148"/>
      <c r="F884" s="148"/>
      <c r="G884" s="1"/>
    </row>
    <row r="885" spans="2:7" s="123" customFormat="1" ht="16.5" customHeight="1">
      <c r="B885" s="148"/>
      <c r="C885" s="148"/>
      <c r="D885" s="148"/>
      <c r="E885" s="148"/>
      <c r="F885" s="148"/>
      <c r="G885" s="1"/>
    </row>
    <row r="886" spans="2:7" s="123" customFormat="1" ht="16.5" customHeight="1">
      <c r="B886" s="148"/>
      <c r="C886" s="148"/>
      <c r="D886" s="148"/>
      <c r="E886" s="148"/>
      <c r="F886" s="148"/>
      <c r="G886" s="1"/>
    </row>
    <row r="887" spans="2:7" s="123" customFormat="1" ht="16.5" customHeight="1">
      <c r="B887" s="148"/>
      <c r="C887" s="148"/>
      <c r="D887" s="148"/>
      <c r="E887" s="148"/>
      <c r="F887" s="148"/>
      <c r="G887" s="1"/>
    </row>
    <row r="888" spans="2:7" s="123" customFormat="1" ht="16.5" customHeight="1">
      <c r="B888" s="148"/>
      <c r="C888" s="148"/>
      <c r="D888" s="148"/>
      <c r="E888" s="148"/>
      <c r="F888" s="148"/>
      <c r="G888" s="1"/>
    </row>
    <row r="889" spans="2:7" s="123" customFormat="1" ht="16.5" customHeight="1">
      <c r="B889" s="148"/>
      <c r="C889" s="148"/>
      <c r="D889" s="148"/>
      <c r="E889" s="148"/>
      <c r="F889" s="148"/>
      <c r="G889" s="1"/>
    </row>
    <row r="890" spans="2:7" s="123" customFormat="1" ht="16.5" customHeight="1">
      <c r="B890" s="148"/>
      <c r="C890" s="148"/>
      <c r="D890" s="148"/>
      <c r="E890" s="148"/>
      <c r="F890" s="148"/>
      <c r="G890" s="1"/>
    </row>
    <row r="891" spans="2:7" s="123" customFormat="1" ht="16.5" customHeight="1">
      <c r="B891" s="148"/>
      <c r="C891" s="148"/>
      <c r="D891" s="148"/>
      <c r="E891" s="148"/>
      <c r="F891" s="148"/>
      <c r="G891" s="1"/>
    </row>
    <row r="892" spans="2:7" s="123" customFormat="1" ht="16.5" customHeight="1">
      <c r="B892" s="148"/>
      <c r="C892" s="148"/>
      <c r="D892" s="148"/>
      <c r="E892" s="148"/>
      <c r="F892" s="148"/>
      <c r="G892" s="1"/>
    </row>
    <row r="893" spans="2:7" s="123" customFormat="1" ht="16.5" customHeight="1">
      <c r="B893" s="148"/>
      <c r="C893" s="148"/>
      <c r="D893" s="148"/>
      <c r="E893" s="148"/>
      <c r="F893" s="148"/>
      <c r="G893" s="1"/>
    </row>
    <row r="894" spans="2:7" s="123" customFormat="1" ht="16.5" customHeight="1">
      <c r="B894" s="148"/>
      <c r="C894" s="148"/>
      <c r="D894" s="148"/>
      <c r="E894" s="148"/>
      <c r="F894" s="148"/>
      <c r="G894" s="1"/>
    </row>
    <row r="895" spans="2:7" s="123" customFormat="1" ht="16.5" customHeight="1">
      <c r="B895" s="148"/>
      <c r="C895" s="148"/>
      <c r="D895" s="148"/>
      <c r="E895" s="148"/>
      <c r="F895" s="148"/>
      <c r="G895" s="1"/>
    </row>
    <row r="896" spans="2:7" s="123" customFormat="1" ht="16.5" customHeight="1">
      <c r="B896" s="148"/>
      <c r="C896" s="148"/>
      <c r="D896" s="148"/>
      <c r="E896" s="148"/>
      <c r="F896" s="148"/>
      <c r="G896" s="1"/>
    </row>
    <row r="897" spans="2:7" s="123" customFormat="1" ht="16.5" customHeight="1">
      <c r="B897" s="148"/>
      <c r="C897" s="148"/>
      <c r="D897" s="148"/>
      <c r="E897" s="148"/>
      <c r="F897" s="148"/>
      <c r="G897" s="1"/>
    </row>
    <row r="898" spans="2:7" s="123" customFormat="1" ht="16.5" customHeight="1">
      <c r="B898" s="148"/>
      <c r="C898" s="148"/>
      <c r="D898" s="148"/>
      <c r="E898" s="148"/>
      <c r="F898" s="148"/>
      <c r="G898" s="1"/>
    </row>
    <row r="899" spans="2:7" s="123" customFormat="1" ht="16.5" customHeight="1">
      <c r="B899" s="148"/>
      <c r="C899" s="148"/>
      <c r="D899" s="148"/>
      <c r="E899" s="148"/>
      <c r="F899" s="148"/>
      <c r="G899" s="1"/>
    </row>
    <row r="900" spans="2:7" s="123" customFormat="1" ht="16.5" customHeight="1">
      <c r="B900" s="148"/>
      <c r="C900" s="148"/>
      <c r="D900" s="148"/>
      <c r="E900" s="148"/>
      <c r="F900" s="148"/>
      <c r="G900" s="1"/>
    </row>
    <row r="901" spans="2:7" s="123" customFormat="1" ht="16.5" customHeight="1">
      <c r="B901" s="148"/>
      <c r="C901" s="148"/>
      <c r="D901" s="148"/>
      <c r="E901" s="148"/>
      <c r="F901" s="148"/>
      <c r="G901" s="1"/>
    </row>
    <row r="902" spans="2:7" s="123" customFormat="1" ht="16.5" customHeight="1">
      <c r="B902" s="148"/>
      <c r="C902" s="148"/>
      <c r="D902" s="148"/>
      <c r="E902" s="148"/>
      <c r="F902" s="148"/>
      <c r="G902" s="1"/>
    </row>
    <row r="903" spans="2:7" s="123" customFormat="1" ht="16.5" customHeight="1">
      <c r="B903" s="148"/>
      <c r="C903" s="148"/>
      <c r="D903" s="148"/>
      <c r="E903" s="148"/>
      <c r="F903" s="148"/>
      <c r="G903" s="1"/>
    </row>
    <row r="904" spans="2:7" s="123" customFormat="1" ht="16.5" customHeight="1">
      <c r="B904" s="148"/>
      <c r="C904" s="148"/>
      <c r="D904" s="148"/>
      <c r="E904" s="148"/>
      <c r="F904" s="148"/>
      <c r="G904" s="1"/>
    </row>
    <row r="905" spans="2:7" s="123" customFormat="1" ht="16.5" customHeight="1">
      <c r="B905" s="148"/>
      <c r="C905" s="148"/>
      <c r="D905" s="148"/>
      <c r="E905" s="148"/>
      <c r="F905" s="148"/>
      <c r="G905" s="1"/>
    </row>
    <row r="906" spans="2:7" s="123" customFormat="1" ht="16.5" customHeight="1">
      <c r="B906" s="148"/>
      <c r="C906" s="148"/>
      <c r="D906" s="148"/>
      <c r="E906" s="148"/>
      <c r="F906" s="148"/>
      <c r="G906" s="1"/>
    </row>
    <row r="907" spans="2:7" s="123" customFormat="1" ht="16.5" customHeight="1">
      <c r="B907" s="148"/>
      <c r="C907" s="148"/>
      <c r="D907" s="148"/>
      <c r="E907" s="148"/>
      <c r="F907" s="148"/>
      <c r="G907" s="1"/>
    </row>
    <row r="908" spans="2:7" s="123" customFormat="1" ht="16.5" customHeight="1">
      <c r="B908" s="148"/>
      <c r="C908" s="148"/>
      <c r="D908" s="148"/>
      <c r="E908" s="148"/>
      <c r="F908" s="148"/>
      <c r="G908" s="1"/>
    </row>
    <row r="909" spans="2:7" s="123" customFormat="1" ht="16.5" customHeight="1">
      <c r="B909" s="148"/>
      <c r="C909" s="148"/>
      <c r="D909" s="148"/>
      <c r="E909" s="148"/>
      <c r="F909" s="148"/>
      <c r="G909" s="1"/>
    </row>
    <row r="910" spans="2:7" s="123" customFormat="1" ht="16.5" customHeight="1">
      <c r="B910" s="148"/>
      <c r="C910" s="148"/>
      <c r="D910" s="148"/>
      <c r="E910" s="148"/>
      <c r="F910" s="148"/>
      <c r="G910" s="1"/>
    </row>
    <row r="911" spans="2:7" s="123" customFormat="1" ht="16.5" customHeight="1">
      <c r="B911" s="148"/>
      <c r="C911" s="148"/>
      <c r="D911" s="148"/>
      <c r="E911" s="148"/>
      <c r="F911" s="148"/>
      <c r="G911" s="1"/>
    </row>
    <row r="912" spans="2:7" s="123" customFormat="1" ht="16.5" customHeight="1">
      <c r="B912" s="148"/>
      <c r="C912" s="148"/>
      <c r="D912" s="148"/>
      <c r="E912" s="148"/>
      <c r="F912" s="148"/>
      <c r="G912" s="1"/>
    </row>
    <row r="913" spans="2:7" s="123" customFormat="1" ht="16.5" customHeight="1">
      <c r="B913" s="148"/>
      <c r="C913" s="148"/>
      <c r="D913" s="148"/>
      <c r="E913" s="148"/>
      <c r="F913" s="148"/>
      <c r="G913" s="1"/>
    </row>
    <row r="914" spans="2:7" s="123" customFormat="1" ht="16.5" customHeight="1">
      <c r="B914" s="148"/>
      <c r="C914" s="148"/>
      <c r="D914" s="148"/>
      <c r="E914" s="148"/>
      <c r="F914" s="148"/>
      <c r="G914" s="1"/>
    </row>
    <row r="915" spans="2:7" s="123" customFormat="1" ht="16.5" customHeight="1">
      <c r="B915" s="148"/>
      <c r="C915" s="148"/>
      <c r="D915" s="148"/>
      <c r="E915" s="148"/>
      <c r="F915" s="148"/>
      <c r="G915" s="1"/>
    </row>
    <row r="916" spans="2:7" s="123" customFormat="1" ht="16.5" customHeight="1">
      <c r="B916" s="148"/>
      <c r="C916" s="148"/>
      <c r="D916" s="148"/>
      <c r="E916" s="148"/>
      <c r="F916" s="148"/>
      <c r="G916" s="1"/>
    </row>
    <row r="917" spans="2:7" s="123" customFormat="1" ht="16.5" customHeight="1">
      <c r="B917" s="148"/>
      <c r="C917" s="148"/>
      <c r="D917" s="148"/>
      <c r="E917" s="148"/>
      <c r="F917" s="148"/>
      <c r="G917" s="1"/>
    </row>
    <row r="918" spans="2:7" s="123" customFormat="1" ht="16.5" customHeight="1">
      <c r="B918" s="148"/>
      <c r="C918" s="148"/>
      <c r="D918" s="148"/>
      <c r="E918" s="148"/>
      <c r="F918" s="148"/>
      <c r="G918" s="1"/>
    </row>
    <row r="919" spans="2:7" s="123" customFormat="1" ht="16.5" customHeight="1">
      <c r="B919" s="148"/>
      <c r="C919" s="148"/>
      <c r="D919" s="148"/>
      <c r="E919" s="148"/>
      <c r="F919" s="148"/>
      <c r="G919" s="1"/>
    </row>
    <row r="920" spans="2:7" s="123" customFormat="1" ht="16.5" customHeight="1">
      <c r="B920" s="148"/>
      <c r="C920" s="148"/>
      <c r="D920" s="148"/>
      <c r="E920" s="148"/>
      <c r="F920" s="148"/>
      <c r="G920" s="1"/>
    </row>
    <row r="921" spans="2:7" s="123" customFormat="1" ht="16.5" customHeight="1">
      <c r="B921" s="148"/>
      <c r="C921" s="148"/>
      <c r="D921" s="148"/>
      <c r="E921" s="148"/>
      <c r="F921" s="148"/>
      <c r="G921" s="1"/>
    </row>
    <row r="922" spans="2:7" s="123" customFormat="1" ht="16.5" customHeight="1">
      <c r="B922" s="148"/>
      <c r="C922" s="148"/>
      <c r="D922" s="148"/>
      <c r="E922" s="148"/>
      <c r="F922" s="148"/>
      <c r="G922" s="1"/>
    </row>
    <row r="923" spans="2:7" s="123" customFormat="1" ht="16.5" customHeight="1">
      <c r="B923" s="148"/>
      <c r="C923" s="148"/>
      <c r="D923" s="148"/>
      <c r="E923" s="148"/>
      <c r="F923" s="148"/>
      <c r="G923" s="1"/>
    </row>
    <row r="924" spans="2:7" s="123" customFormat="1" ht="16.5" customHeight="1">
      <c r="B924" s="148"/>
      <c r="C924" s="148"/>
      <c r="D924" s="148"/>
      <c r="E924" s="148"/>
      <c r="F924" s="148"/>
      <c r="G924" s="1"/>
    </row>
    <row r="925" spans="2:7" s="123" customFormat="1" ht="16.5" customHeight="1">
      <c r="B925" s="148"/>
      <c r="C925" s="148"/>
      <c r="D925" s="148"/>
      <c r="E925" s="148"/>
      <c r="F925" s="148"/>
      <c r="G925" s="1"/>
    </row>
    <row r="926" spans="2:7" s="123" customFormat="1" ht="16.5" customHeight="1">
      <c r="B926" s="148"/>
      <c r="C926" s="148"/>
      <c r="D926" s="148"/>
      <c r="E926" s="148"/>
      <c r="F926" s="148"/>
      <c r="G926" s="1"/>
    </row>
    <row r="927" spans="2:7" s="123" customFormat="1" ht="16.5" customHeight="1">
      <c r="B927" s="148"/>
      <c r="C927" s="148"/>
      <c r="D927" s="148"/>
      <c r="E927" s="148"/>
      <c r="F927" s="148"/>
      <c r="G927" s="1"/>
    </row>
    <row r="928" spans="2:7" s="123" customFormat="1" ht="16.5" customHeight="1">
      <c r="B928" s="148"/>
      <c r="C928" s="148"/>
      <c r="D928" s="148"/>
      <c r="E928" s="148"/>
      <c r="F928" s="148"/>
      <c r="G928" s="1"/>
    </row>
    <row r="929" spans="2:7" s="123" customFormat="1" ht="16.5" customHeight="1">
      <c r="B929" s="148"/>
      <c r="C929" s="148"/>
      <c r="D929" s="148"/>
      <c r="E929" s="148"/>
      <c r="F929" s="148"/>
      <c r="G929" s="1"/>
    </row>
    <row r="930" spans="2:7" s="123" customFormat="1" ht="16.5" customHeight="1">
      <c r="B930" s="148"/>
      <c r="C930" s="148"/>
      <c r="D930" s="148"/>
      <c r="E930" s="148"/>
      <c r="F930" s="148"/>
      <c r="G930" s="1"/>
    </row>
    <row r="931" spans="2:7" s="123" customFormat="1" ht="16.5" customHeight="1">
      <c r="B931" s="148"/>
      <c r="C931" s="148"/>
      <c r="D931" s="148"/>
      <c r="E931" s="148"/>
      <c r="F931" s="148"/>
      <c r="G931" s="1"/>
    </row>
    <row r="932" spans="2:7" s="123" customFormat="1" ht="16.5" customHeight="1">
      <c r="B932" s="148"/>
      <c r="C932" s="148"/>
      <c r="D932" s="148"/>
      <c r="E932" s="148"/>
      <c r="F932" s="148"/>
      <c r="G932" s="1"/>
    </row>
    <row r="933" spans="2:7" s="123" customFormat="1" ht="16.5" customHeight="1">
      <c r="B933" s="148"/>
      <c r="C933" s="148"/>
      <c r="D933" s="148"/>
      <c r="E933" s="148"/>
      <c r="F933" s="148"/>
      <c r="G933" s="1"/>
    </row>
    <row r="934" spans="2:7" s="123" customFormat="1" ht="16.5" customHeight="1">
      <c r="B934" s="148"/>
      <c r="C934" s="148"/>
      <c r="D934" s="148"/>
      <c r="E934" s="148"/>
      <c r="F934" s="148"/>
      <c r="G934" s="1"/>
    </row>
    <row r="935" spans="2:7" s="123" customFormat="1" ht="16.5" customHeight="1">
      <c r="B935" s="148"/>
      <c r="C935" s="148"/>
      <c r="D935" s="148"/>
      <c r="E935" s="148"/>
      <c r="F935" s="148"/>
      <c r="G935" s="1"/>
    </row>
    <row r="936" spans="2:7" s="123" customFormat="1" ht="16.5" customHeight="1">
      <c r="B936" s="148"/>
      <c r="C936" s="148"/>
      <c r="D936" s="148"/>
      <c r="E936" s="148"/>
      <c r="F936" s="148"/>
      <c r="G936" s="1"/>
    </row>
    <row r="937" spans="2:7" s="123" customFormat="1" ht="16.5" customHeight="1">
      <c r="B937" s="148"/>
      <c r="C937" s="148"/>
      <c r="D937" s="148"/>
      <c r="E937" s="148"/>
      <c r="F937" s="148"/>
      <c r="G937" s="1"/>
    </row>
    <row r="938" spans="2:7" s="123" customFormat="1" ht="16.5" customHeight="1">
      <c r="B938" s="148"/>
      <c r="C938" s="148"/>
      <c r="D938" s="148"/>
      <c r="E938" s="148"/>
      <c r="F938" s="148"/>
      <c r="G938" s="1"/>
    </row>
    <row r="939" spans="2:7" s="123" customFormat="1" ht="16.5" customHeight="1">
      <c r="B939" s="148"/>
      <c r="C939" s="148"/>
      <c r="D939" s="148"/>
      <c r="E939" s="148"/>
      <c r="F939" s="148"/>
      <c r="G939" s="1"/>
    </row>
    <row r="940" spans="2:7" s="123" customFormat="1" ht="16.5" customHeight="1">
      <c r="B940" s="148"/>
      <c r="C940" s="148"/>
      <c r="D940" s="148"/>
      <c r="E940" s="148"/>
      <c r="F940" s="148"/>
      <c r="G940" s="1"/>
    </row>
    <row r="941" spans="2:7" s="123" customFormat="1" ht="16.5" customHeight="1">
      <c r="B941" s="148"/>
      <c r="C941" s="148"/>
      <c r="D941" s="148"/>
      <c r="E941" s="148"/>
      <c r="F941" s="148"/>
      <c r="G941" s="1"/>
    </row>
    <row r="942" spans="2:7" s="123" customFormat="1" ht="16.5" customHeight="1">
      <c r="B942" s="148"/>
      <c r="C942" s="148"/>
      <c r="D942" s="148"/>
      <c r="E942" s="148"/>
      <c r="F942" s="148"/>
      <c r="G942" s="1"/>
    </row>
    <row r="943" spans="2:7" s="123" customFormat="1" ht="16.5" customHeight="1">
      <c r="B943" s="148"/>
      <c r="C943" s="148"/>
      <c r="D943" s="148"/>
      <c r="E943" s="148"/>
      <c r="F943" s="148"/>
      <c r="G943" s="1"/>
    </row>
    <row r="944" spans="2:7" s="123" customFormat="1" ht="16.5" customHeight="1">
      <c r="B944" s="148"/>
      <c r="C944" s="148"/>
      <c r="D944" s="148"/>
      <c r="E944" s="148"/>
      <c r="F944" s="148"/>
      <c r="G944" s="1"/>
    </row>
    <row r="945" spans="2:7" s="123" customFormat="1" ht="16.5" customHeight="1">
      <c r="B945" s="148"/>
      <c r="C945" s="148"/>
      <c r="D945" s="148"/>
      <c r="E945" s="148"/>
      <c r="F945" s="148"/>
      <c r="G945" s="1"/>
    </row>
    <row r="946" spans="2:7" s="123" customFormat="1" ht="16.5" customHeight="1">
      <c r="B946" s="148"/>
      <c r="C946" s="148"/>
      <c r="D946" s="148"/>
      <c r="E946" s="148"/>
      <c r="F946" s="148"/>
      <c r="G946" s="1"/>
    </row>
    <row r="947" spans="2:7" s="123" customFormat="1" ht="16.5" customHeight="1">
      <c r="B947" s="148"/>
      <c r="C947" s="148"/>
      <c r="D947" s="148"/>
      <c r="E947" s="148"/>
      <c r="F947" s="148"/>
      <c r="G947" s="1"/>
    </row>
    <row r="948" spans="2:7" s="123" customFormat="1" ht="16.5" customHeight="1">
      <c r="B948" s="148"/>
      <c r="C948" s="148"/>
      <c r="D948" s="148"/>
      <c r="E948" s="148"/>
      <c r="F948" s="148"/>
      <c r="G948" s="1"/>
    </row>
    <row r="949" spans="2:7" s="123" customFormat="1" ht="16.5" customHeight="1">
      <c r="B949" s="148"/>
      <c r="C949" s="148"/>
      <c r="D949" s="148"/>
      <c r="E949" s="148"/>
      <c r="F949" s="148"/>
      <c r="G949" s="1"/>
    </row>
    <row r="950" spans="2:7" s="123" customFormat="1" ht="16.5" customHeight="1">
      <c r="B950" s="148"/>
      <c r="C950" s="148"/>
      <c r="D950" s="148"/>
      <c r="E950" s="148"/>
      <c r="F950" s="148"/>
      <c r="G950" s="1"/>
    </row>
    <row r="951" spans="2:7" s="123" customFormat="1" ht="16.5" customHeight="1">
      <c r="B951" s="148"/>
      <c r="C951" s="148"/>
      <c r="D951" s="148"/>
      <c r="E951" s="148"/>
      <c r="F951" s="148"/>
      <c r="G951" s="1"/>
    </row>
    <row r="952" spans="2:7" s="123" customFormat="1" ht="16.5" customHeight="1">
      <c r="B952" s="148"/>
      <c r="C952" s="148"/>
      <c r="D952" s="148"/>
      <c r="E952" s="148"/>
      <c r="F952" s="148"/>
      <c r="G952" s="1"/>
    </row>
    <row r="953" spans="2:7" s="123" customFormat="1" ht="16.5" customHeight="1">
      <c r="B953" s="148"/>
      <c r="C953" s="148"/>
      <c r="D953" s="148"/>
      <c r="E953" s="148"/>
      <c r="F953" s="148"/>
      <c r="G953" s="1"/>
    </row>
    <row r="954" spans="2:7" s="123" customFormat="1" ht="16.5" customHeight="1">
      <c r="B954" s="148"/>
      <c r="C954" s="148"/>
      <c r="D954" s="148"/>
      <c r="E954" s="148"/>
      <c r="F954" s="148"/>
      <c r="G954" s="1"/>
    </row>
    <row r="955" spans="2:7" s="123" customFormat="1" ht="16.5" customHeight="1">
      <c r="B955" s="148"/>
      <c r="C955" s="148"/>
      <c r="D955" s="148"/>
      <c r="E955" s="148"/>
      <c r="F955" s="148"/>
      <c r="G955" s="1"/>
    </row>
    <row r="956" spans="2:7" s="123" customFormat="1" ht="16.5" customHeight="1">
      <c r="B956" s="148"/>
      <c r="C956" s="148"/>
      <c r="D956" s="148"/>
      <c r="E956" s="148"/>
      <c r="F956" s="148"/>
      <c r="G956" s="1"/>
    </row>
    <row r="957" spans="2:7" s="123" customFormat="1" ht="16.5" customHeight="1">
      <c r="B957" s="148"/>
      <c r="C957" s="148"/>
      <c r="D957" s="148"/>
      <c r="E957" s="148"/>
      <c r="F957" s="148"/>
      <c r="G957" s="1"/>
    </row>
    <row r="958" spans="2:7" s="123" customFormat="1" ht="16.5" customHeight="1">
      <c r="B958" s="148"/>
      <c r="C958" s="148"/>
      <c r="D958" s="148"/>
      <c r="E958" s="148"/>
      <c r="F958" s="148"/>
      <c r="G958" s="1"/>
    </row>
    <row r="959" spans="2:7" s="123" customFormat="1" ht="16.5" customHeight="1">
      <c r="B959" s="148"/>
      <c r="C959" s="148"/>
      <c r="D959" s="148"/>
      <c r="E959" s="148"/>
      <c r="F959" s="148"/>
      <c r="G959" s="1"/>
    </row>
    <row r="960" spans="2:7" s="123" customFormat="1" ht="16.5" customHeight="1">
      <c r="B960" s="148"/>
      <c r="C960" s="148"/>
      <c r="D960" s="148"/>
      <c r="E960" s="148"/>
      <c r="F960" s="148"/>
      <c r="G960" s="1"/>
    </row>
    <row r="961" spans="2:7" s="123" customFormat="1" ht="16.5" customHeight="1">
      <c r="B961" s="148"/>
      <c r="C961" s="148"/>
      <c r="D961" s="148"/>
      <c r="E961" s="148"/>
      <c r="F961" s="148"/>
      <c r="G961" s="1"/>
    </row>
    <row r="962" spans="2:7" s="123" customFormat="1" ht="16.5" customHeight="1">
      <c r="B962" s="148"/>
      <c r="C962" s="148"/>
      <c r="D962" s="148"/>
      <c r="E962" s="148"/>
      <c r="F962" s="148"/>
      <c r="G962" s="1"/>
    </row>
    <row r="963" spans="2:7" s="123" customFormat="1" ht="16.5" customHeight="1">
      <c r="B963" s="148"/>
      <c r="C963" s="148"/>
      <c r="D963" s="148"/>
      <c r="E963" s="148"/>
      <c r="F963" s="148"/>
      <c r="G963" s="1"/>
    </row>
    <row r="964" spans="2:7" s="123" customFormat="1" ht="16.5" customHeight="1">
      <c r="B964" s="148"/>
      <c r="C964" s="148"/>
      <c r="D964" s="148"/>
      <c r="E964" s="148"/>
      <c r="F964" s="148"/>
      <c r="G964" s="1"/>
    </row>
    <row r="965" spans="2:7" s="123" customFormat="1" ht="16.5" customHeight="1">
      <c r="B965" s="148"/>
      <c r="C965" s="148"/>
      <c r="D965" s="148"/>
      <c r="E965" s="148"/>
      <c r="F965" s="148"/>
      <c r="G965" s="1"/>
    </row>
    <row r="966" spans="2:7" s="123" customFormat="1" ht="16.5" customHeight="1">
      <c r="B966" s="148"/>
      <c r="C966" s="148"/>
      <c r="D966" s="148"/>
      <c r="E966" s="148"/>
      <c r="F966" s="148"/>
      <c r="G966" s="1"/>
    </row>
    <row r="967" spans="2:7" s="123" customFormat="1" ht="16.5" customHeight="1">
      <c r="B967" s="148"/>
      <c r="C967" s="148"/>
      <c r="D967" s="148"/>
      <c r="E967" s="148"/>
      <c r="F967" s="148"/>
      <c r="G967" s="1"/>
    </row>
    <row r="968" spans="2:7" s="123" customFormat="1" ht="16.5" customHeight="1">
      <c r="B968" s="148"/>
      <c r="C968" s="148"/>
      <c r="D968" s="148"/>
      <c r="E968" s="148"/>
      <c r="F968" s="148"/>
      <c r="G968" s="1"/>
    </row>
    <row r="969" spans="2:7" s="123" customFormat="1" ht="16.5" customHeight="1">
      <c r="B969" s="148"/>
      <c r="C969" s="148"/>
      <c r="D969" s="148"/>
      <c r="E969" s="148"/>
      <c r="F969" s="148"/>
      <c r="G969" s="1"/>
    </row>
    <row r="970" spans="2:7" s="123" customFormat="1" ht="16.5" customHeight="1">
      <c r="B970" s="148"/>
      <c r="C970" s="148"/>
      <c r="D970" s="148"/>
      <c r="E970" s="148"/>
      <c r="F970" s="148"/>
      <c r="G970" s="1"/>
    </row>
    <row r="971" spans="2:7" s="123" customFormat="1" ht="16.5" customHeight="1">
      <c r="B971" s="148"/>
      <c r="C971" s="148"/>
      <c r="D971" s="148"/>
      <c r="E971" s="148"/>
      <c r="F971" s="148"/>
      <c r="G971" s="1"/>
    </row>
    <row r="972" spans="2:7" s="123" customFormat="1" ht="16.5" customHeight="1">
      <c r="B972" s="148"/>
      <c r="C972" s="148"/>
      <c r="D972" s="148"/>
      <c r="E972" s="148"/>
      <c r="F972" s="148"/>
      <c r="G972" s="1"/>
    </row>
    <row r="973" spans="2:7" s="123" customFormat="1" ht="16.5" customHeight="1">
      <c r="B973" s="148"/>
      <c r="C973" s="148"/>
      <c r="D973" s="148"/>
      <c r="E973" s="148"/>
      <c r="F973" s="148"/>
      <c r="G973" s="1"/>
    </row>
    <row r="974" spans="2:7" s="123" customFormat="1" ht="16.5" customHeight="1">
      <c r="B974" s="148"/>
      <c r="C974" s="148"/>
      <c r="D974" s="148"/>
      <c r="E974" s="148"/>
      <c r="F974" s="148"/>
      <c r="G974" s="1"/>
    </row>
    <row r="975" spans="2:7" s="123" customFormat="1" ht="16.5" customHeight="1">
      <c r="B975" s="148"/>
      <c r="C975" s="148"/>
      <c r="D975" s="148"/>
      <c r="E975" s="148"/>
      <c r="F975" s="148"/>
      <c r="G975" s="1"/>
    </row>
    <row r="976" spans="2:7" s="123" customFormat="1" ht="16.5" customHeight="1">
      <c r="B976" s="148"/>
      <c r="C976" s="148"/>
      <c r="D976" s="148"/>
      <c r="E976" s="148"/>
      <c r="F976" s="148"/>
      <c r="G976" s="1"/>
    </row>
    <row r="977" spans="2:7" s="123" customFormat="1" ht="16.5" customHeight="1">
      <c r="B977" s="148"/>
      <c r="C977" s="148"/>
      <c r="D977" s="148"/>
      <c r="E977" s="148"/>
      <c r="F977" s="148"/>
      <c r="G977" s="1"/>
    </row>
    <row r="978" spans="2:7" s="123" customFormat="1" ht="16.5" customHeight="1">
      <c r="B978" s="148"/>
      <c r="C978" s="148"/>
      <c r="D978" s="148"/>
      <c r="E978" s="148"/>
      <c r="F978" s="148"/>
      <c r="G978" s="1"/>
    </row>
    <row r="979" spans="2:7" s="123" customFormat="1" ht="16.5" customHeight="1">
      <c r="B979" s="148"/>
      <c r="C979" s="148"/>
      <c r="D979" s="148"/>
      <c r="E979" s="148"/>
      <c r="F979" s="148"/>
      <c r="G979" s="1"/>
    </row>
    <row r="980" spans="2:7" s="123" customFormat="1" ht="16.5" customHeight="1">
      <c r="B980" s="148"/>
      <c r="C980" s="148"/>
      <c r="D980" s="148"/>
      <c r="E980" s="148"/>
      <c r="F980" s="148"/>
      <c r="G980" s="1"/>
    </row>
    <row r="981" spans="2:7" s="123" customFormat="1" ht="16.5" customHeight="1">
      <c r="B981" s="148"/>
      <c r="C981" s="148"/>
      <c r="D981" s="148"/>
      <c r="E981" s="148"/>
      <c r="F981" s="148"/>
      <c r="G981" s="1"/>
    </row>
    <row r="982" spans="2:7" s="123" customFormat="1" ht="16.5" customHeight="1">
      <c r="B982" s="148"/>
      <c r="C982" s="148"/>
      <c r="D982" s="148"/>
      <c r="E982" s="148"/>
      <c r="F982" s="148"/>
      <c r="G982" s="1"/>
    </row>
    <row r="983" spans="2:7" s="123" customFormat="1" ht="16.5" customHeight="1">
      <c r="B983" s="148"/>
      <c r="C983" s="148"/>
      <c r="D983" s="148"/>
      <c r="E983" s="148"/>
      <c r="F983" s="148"/>
      <c r="G983" s="1"/>
    </row>
    <row r="984" spans="2:7" s="123" customFormat="1" ht="16.5" customHeight="1">
      <c r="B984" s="148"/>
      <c r="C984" s="148"/>
      <c r="D984" s="148"/>
      <c r="E984" s="148"/>
      <c r="F984" s="148"/>
      <c r="G984" s="1"/>
    </row>
    <row r="985" spans="2:7" s="123" customFormat="1" ht="16.5" customHeight="1">
      <c r="B985" s="148"/>
      <c r="C985" s="148"/>
      <c r="D985" s="148"/>
      <c r="E985" s="148"/>
      <c r="F985" s="148"/>
      <c r="G985" s="1"/>
    </row>
    <row r="986" spans="2:7" s="123" customFormat="1" ht="16.5" customHeight="1">
      <c r="B986" s="148"/>
      <c r="C986" s="148"/>
      <c r="D986" s="148"/>
      <c r="E986" s="148"/>
      <c r="F986" s="148"/>
      <c r="G986" s="1"/>
    </row>
    <row r="987" spans="2:7" s="123" customFormat="1" ht="16.5" customHeight="1">
      <c r="B987" s="148"/>
      <c r="C987" s="148"/>
      <c r="D987" s="148"/>
      <c r="E987" s="148"/>
      <c r="F987" s="148"/>
      <c r="G987" s="1"/>
    </row>
    <row r="988" spans="2:7" s="123" customFormat="1" ht="16.5" customHeight="1">
      <c r="B988" s="148"/>
      <c r="C988" s="148"/>
      <c r="D988" s="148"/>
      <c r="E988" s="148"/>
      <c r="F988" s="148"/>
      <c r="G988" s="1"/>
    </row>
    <row r="989" spans="2:7" s="123" customFormat="1" ht="16.5" customHeight="1">
      <c r="B989" s="148"/>
      <c r="C989" s="148"/>
      <c r="D989" s="148"/>
      <c r="E989" s="148"/>
      <c r="F989" s="148"/>
      <c r="G989" s="1"/>
    </row>
    <row r="990" spans="2:7" s="123" customFormat="1" ht="16.5" customHeight="1">
      <c r="B990" s="148"/>
      <c r="C990" s="148"/>
      <c r="D990" s="148"/>
      <c r="E990" s="148"/>
      <c r="F990" s="148"/>
      <c r="G990" s="1"/>
    </row>
    <row r="991" spans="2:7" s="123" customFormat="1" ht="16.5" customHeight="1">
      <c r="B991" s="148"/>
      <c r="C991" s="148"/>
      <c r="D991" s="148"/>
      <c r="E991" s="148"/>
      <c r="F991" s="148"/>
      <c r="G991" s="1"/>
    </row>
    <row r="992" spans="2:7" s="123" customFormat="1" ht="16.5" customHeight="1">
      <c r="B992" s="148"/>
      <c r="C992" s="148"/>
      <c r="D992" s="148"/>
      <c r="E992" s="148"/>
      <c r="F992" s="148"/>
      <c r="G992" s="1"/>
    </row>
    <row r="993" spans="2:7" s="123" customFormat="1" ht="16.5" customHeight="1">
      <c r="B993" s="148"/>
      <c r="C993" s="148"/>
      <c r="D993" s="148"/>
      <c r="E993" s="148"/>
      <c r="F993" s="148"/>
      <c r="G993" s="1"/>
    </row>
    <row r="994" spans="2:7" s="123" customFormat="1" ht="16.5" customHeight="1">
      <c r="B994" s="148"/>
      <c r="C994" s="148"/>
      <c r="D994" s="148"/>
      <c r="E994" s="148"/>
      <c r="F994" s="148"/>
      <c r="G994" s="1"/>
    </row>
    <row r="995" spans="2:7" s="123" customFormat="1" ht="16.5" customHeight="1">
      <c r="B995" s="148"/>
      <c r="C995" s="148"/>
      <c r="D995" s="148"/>
      <c r="E995" s="148"/>
      <c r="F995" s="148"/>
      <c r="G995" s="1"/>
    </row>
    <row r="996" spans="2:7" s="123" customFormat="1" ht="16.5" customHeight="1">
      <c r="B996" s="148"/>
      <c r="C996" s="148"/>
      <c r="D996" s="148"/>
      <c r="E996" s="148"/>
      <c r="F996" s="148"/>
      <c r="G996" s="1"/>
    </row>
    <row r="997" spans="2:7" s="123" customFormat="1" ht="16.5" customHeight="1">
      <c r="B997" s="148"/>
      <c r="C997" s="148"/>
      <c r="D997" s="148"/>
      <c r="E997" s="148"/>
      <c r="F997" s="148"/>
      <c r="G997" s="1"/>
    </row>
    <row r="998" spans="2:7" s="123" customFormat="1" ht="16.5" customHeight="1">
      <c r="B998" s="148"/>
      <c r="C998" s="148"/>
      <c r="D998" s="148"/>
      <c r="E998" s="148"/>
      <c r="F998" s="148"/>
      <c r="G998" s="1"/>
    </row>
    <row r="999" spans="2:7" s="123" customFormat="1" ht="16.5" customHeight="1">
      <c r="B999" s="148"/>
      <c r="C999" s="148"/>
      <c r="D999" s="148"/>
      <c r="E999" s="148"/>
      <c r="F999" s="148"/>
      <c r="G999" s="1"/>
    </row>
    <row r="1000" spans="2:7" s="123" customFormat="1" ht="16.5" customHeight="1">
      <c r="B1000" s="148"/>
      <c r="C1000" s="148"/>
      <c r="D1000" s="148"/>
      <c r="E1000" s="148"/>
      <c r="F1000" s="148"/>
      <c r="G1000" s="1"/>
    </row>
    <row r="1001" spans="2:7" s="123" customFormat="1" ht="16.5" customHeight="1">
      <c r="B1001" s="148"/>
      <c r="C1001" s="148"/>
      <c r="D1001" s="148"/>
      <c r="E1001" s="148"/>
      <c r="F1001" s="148"/>
      <c r="G1001" s="1"/>
    </row>
    <row r="1002" spans="2:7" s="123" customFormat="1" ht="16.5" customHeight="1">
      <c r="B1002" s="148"/>
      <c r="C1002" s="148"/>
      <c r="D1002" s="148"/>
      <c r="E1002" s="148"/>
      <c r="F1002" s="148"/>
      <c r="G1002" s="1"/>
    </row>
    <row r="1003" spans="2:7" s="123" customFormat="1" ht="16.5" customHeight="1">
      <c r="B1003" s="148"/>
      <c r="C1003" s="148"/>
      <c r="D1003" s="148"/>
      <c r="E1003" s="148"/>
      <c r="F1003" s="148"/>
      <c r="G1003" s="1"/>
    </row>
    <row r="1004" spans="2:7" s="123" customFormat="1" ht="16.5" customHeight="1">
      <c r="B1004" s="148"/>
      <c r="C1004" s="148"/>
      <c r="D1004" s="148"/>
      <c r="E1004" s="148"/>
      <c r="F1004" s="148"/>
      <c r="G1004" s="1"/>
    </row>
    <row r="1005" spans="2:7" s="123" customFormat="1" ht="16.5" customHeight="1">
      <c r="B1005" s="148"/>
      <c r="C1005" s="148"/>
      <c r="D1005" s="148"/>
      <c r="E1005" s="148"/>
      <c r="F1005" s="148"/>
      <c r="G1005" s="1"/>
    </row>
    <row r="1006" spans="2:7" s="123" customFormat="1" ht="16.5" customHeight="1">
      <c r="B1006" s="148"/>
      <c r="C1006" s="148"/>
      <c r="D1006" s="148"/>
      <c r="E1006" s="148"/>
      <c r="F1006" s="148"/>
      <c r="G1006" s="1"/>
    </row>
    <row r="1007" spans="2:7" s="123" customFormat="1" ht="16.5" customHeight="1">
      <c r="B1007" s="148"/>
      <c r="C1007" s="148"/>
      <c r="D1007" s="148"/>
      <c r="E1007" s="148"/>
      <c r="F1007" s="148"/>
      <c r="G1007" s="1"/>
    </row>
    <row r="1008" spans="2:7" s="123" customFormat="1" ht="16.5" customHeight="1">
      <c r="B1008" s="148"/>
      <c r="C1008" s="148"/>
      <c r="D1008" s="148"/>
      <c r="E1008" s="148"/>
      <c r="F1008" s="148"/>
      <c r="G1008" s="1"/>
    </row>
    <row r="1009" spans="2:7" s="123" customFormat="1" ht="16.5" customHeight="1">
      <c r="B1009" s="148"/>
      <c r="C1009" s="148"/>
      <c r="D1009" s="148"/>
      <c r="E1009" s="148"/>
      <c r="F1009" s="148"/>
      <c r="G1009" s="1"/>
    </row>
    <row r="1010" spans="2:7" s="123" customFormat="1" ht="16.5" customHeight="1">
      <c r="B1010" s="148"/>
      <c r="C1010" s="148"/>
      <c r="D1010" s="148"/>
      <c r="E1010" s="148"/>
      <c r="F1010" s="148"/>
      <c r="G1010" s="1"/>
    </row>
    <row r="1011" spans="2:7" s="123" customFormat="1" ht="16.5" customHeight="1">
      <c r="B1011" s="148"/>
      <c r="C1011" s="148"/>
      <c r="D1011" s="148"/>
      <c r="E1011" s="148"/>
      <c r="F1011" s="148"/>
      <c r="G1011" s="1"/>
    </row>
    <row r="1012" spans="2:7" s="123" customFormat="1" ht="16.5" customHeight="1">
      <c r="B1012" s="148"/>
      <c r="C1012" s="148"/>
      <c r="D1012" s="148"/>
      <c r="E1012" s="148"/>
      <c r="F1012" s="148"/>
      <c r="G1012" s="1"/>
    </row>
    <row r="1013" spans="2:7" s="123" customFormat="1" ht="16.5" customHeight="1">
      <c r="B1013" s="148"/>
      <c r="C1013" s="148"/>
      <c r="D1013" s="148"/>
      <c r="E1013" s="148"/>
      <c r="F1013" s="148"/>
      <c r="G1013" s="1"/>
    </row>
    <row r="1014" spans="2:7" s="123" customFormat="1" ht="16.5" customHeight="1">
      <c r="B1014" s="148"/>
      <c r="C1014" s="148"/>
      <c r="D1014" s="148"/>
      <c r="E1014" s="148"/>
      <c r="F1014" s="148"/>
      <c r="G1014" s="1"/>
    </row>
    <row r="1015" spans="2:7" s="123" customFormat="1" ht="16.5" customHeight="1">
      <c r="B1015" s="148"/>
      <c r="C1015" s="148"/>
      <c r="D1015" s="148"/>
      <c r="E1015" s="148"/>
      <c r="F1015" s="148"/>
      <c r="G1015" s="1"/>
    </row>
    <row r="1016" spans="2:7" s="123" customFormat="1" ht="16.5" customHeight="1">
      <c r="B1016" s="148"/>
      <c r="C1016" s="148"/>
      <c r="D1016" s="148"/>
      <c r="E1016" s="148"/>
      <c r="F1016" s="148"/>
      <c r="G1016" s="1"/>
    </row>
    <row r="1017" spans="2:7" s="123" customFormat="1" ht="16.5" customHeight="1">
      <c r="B1017" s="148"/>
      <c r="C1017" s="148"/>
      <c r="D1017" s="148"/>
      <c r="E1017" s="148"/>
      <c r="F1017" s="148"/>
      <c r="G1017" s="1"/>
    </row>
    <row r="1018" spans="2:7" s="123" customFormat="1" ht="16.5" customHeight="1">
      <c r="B1018" s="148"/>
      <c r="C1018" s="148"/>
      <c r="D1018" s="148"/>
      <c r="E1018" s="148"/>
      <c r="F1018" s="148"/>
      <c r="G1018" s="1"/>
    </row>
    <row r="1019" spans="2:7" s="123" customFormat="1" ht="16.5" customHeight="1">
      <c r="B1019" s="148"/>
      <c r="C1019" s="148"/>
      <c r="D1019" s="148"/>
      <c r="E1019" s="148"/>
      <c r="F1019" s="148"/>
      <c r="G1019" s="1"/>
    </row>
    <row r="1020" spans="2:7" s="123" customFormat="1" ht="16.5" customHeight="1">
      <c r="B1020" s="148"/>
      <c r="C1020" s="148"/>
      <c r="D1020" s="148"/>
      <c r="E1020" s="148"/>
      <c r="F1020" s="148"/>
      <c r="G1020" s="1"/>
    </row>
    <row r="1021" spans="2:7" s="123" customFormat="1" ht="16.5" customHeight="1">
      <c r="B1021" s="148"/>
      <c r="C1021" s="148"/>
      <c r="D1021" s="148"/>
      <c r="E1021" s="148"/>
      <c r="F1021" s="148"/>
      <c r="G1021" s="1"/>
    </row>
    <row r="1022" spans="2:7" s="123" customFormat="1" ht="16.5" customHeight="1">
      <c r="B1022" s="148"/>
      <c r="C1022" s="148"/>
      <c r="D1022" s="148"/>
      <c r="E1022" s="148"/>
      <c r="F1022" s="148"/>
      <c r="G1022" s="1"/>
    </row>
    <row r="1023" spans="2:7" s="123" customFormat="1" ht="16.5" customHeight="1">
      <c r="B1023" s="148"/>
      <c r="C1023" s="148"/>
      <c r="D1023" s="148"/>
      <c r="E1023" s="148"/>
      <c r="F1023" s="148"/>
      <c r="G1023" s="1"/>
    </row>
    <row r="1024" spans="2:7" s="123" customFormat="1" ht="16.5" customHeight="1">
      <c r="B1024" s="148"/>
      <c r="C1024" s="148"/>
      <c r="D1024" s="148"/>
      <c r="E1024" s="148"/>
      <c r="F1024" s="148"/>
      <c r="G1024" s="1"/>
    </row>
    <row r="1025" spans="2:7" s="123" customFormat="1" ht="16.5" customHeight="1">
      <c r="B1025" s="148"/>
      <c r="C1025" s="148"/>
      <c r="D1025" s="148"/>
      <c r="E1025" s="148"/>
      <c r="F1025" s="148"/>
      <c r="G1025" s="1"/>
    </row>
    <row r="1026" spans="2:7" s="123" customFormat="1" ht="16.5" customHeight="1">
      <c r="B1026" s="148"/>
      <c r="C1026" s="148"/>
      <c r="D1026" s="148"/>
      <c r="E1026" s="148"/>
      <c r="F1026" s="148"/>
      <c r="G1026" s="1"/>
    </row>
    <row r="1027" spans="2:7" s="123" customFormat="1" ht="16.5" customHeight="1">
      <c r="B1027" s="148"/>
      <c r="C1027" s="148"/>
      <c r="D1027" s="148"/>
      <c r="E1027" s="148"/>
      <c r="F1027" s="148"/>
      <c r="G1027" s="1"/>
    </row>
    <row r="1028" spans="2:7" s="123" customFormat="1" ht="16.5" customHeight="1">
      <c r="B1028" s="148"/>
      <c r="C1028" s="148"/>
      <c r="D1028" s="148"/>
      <c r="E1028" s="148"/>
      <c r="F1028" s="148"/>
      <c r="G1028" s="1"/>
    </row>
    <row r="1029" spans="2:7" s="123" customFormat="1" ht="16.5" customHeight="1">
      <c r="B1029" s="148"/>
      <c r="C1029" s="148"/>
      <c r="D1029" s="148"/>
      <c r="E1029" s="148"/>
      <c r="F1029" s="148"/>
      <c r="G1029" s="1"/>
    </row>
    <row r="1030" spans="2:7" s="123" customFormat="1" ht="16.5" customHeight="1">
      <c r="B1030" s="148"/>
      <c r="C1030" s="148"/>
      <c r="D1030" s="148"/>
      <c r="E1030" s="148"/>
      <c r="F1030" s="148"/>
      <c r="G1030" s="1"/>
    </row>
    <row r="1031" spans="2:7" s="123" customFormat="1" ht="16.5" customHeight="1">
      <c r="B1031" s="148"/>
      <c r="C1031" s="148"/>
      <c r="D1031" s="148"/>
      <c r="E1031" s="148"/>
      <c r="F1031" s="148"/>
      <c r="G1031" s="1"/>
    </row>
    <row r="1032" spans="2:7" s="123" customFormat="1" ht="16.5" customHeight="1">
      <c r="B1032" s="148"/>
      <c r="C1032" s="148"/>
      <c r="D1032" s="148"/>
      <c r="E1032" s="148"/>
      <c r="F1032" s="148"/>
      <c r="G1032" s="1"/>
    </row>
    <row r="1033" spans="2:7" s="123" customFormat="1" ht="16.5" customHeight="1">
      <c r="B1033" s="148"/>
      <c r="C1033" s="148"/>
      <c r="D1033" s="148"/>
      <c r="E1033" s="148"/>
      <c r="F1033" s="148"/>
      <c r="G1033" s="1"/>
    </row>
    <row r="1034" spans="2:7" s="123" customFormat="1" ht="16.5" customHeight="1">
      <c r="B1034" s="148"/>
      <c r="C1034" s="148"/>
      <c r="D1034" s="148"/>
      <c r="E1034" s="148"/>
      <c r="F1034" s="148"/>
      <c r="G1034" s="1"/>
    </row>
    <row r="1035" spans="2:7" s="123" customFormat="1" ht="16.5" customHeight="1">
      <c r="B1035" s="148"/>
      <c r="C1035" s="148"/>
      <c r="D1035" s="148"/>
      <c r="E1035" s="148"/>
      <c r="F1035" s="148"/>
      <c r="G1035" s="1"/>
    </row>
    <row r="1036" spans="2:7" s="123" customFormat="1" ht="16.5" customHeight="1">
      <c r="B1036" s="148"/>
      <c r="C1036" s="148"/>
      <c r="D1036" s="148"/>
      <c r="E1036" s="148"/>
      <c r="F1036" s="148"/>
      <c r="G1036" s="1"/>
    </row>
    <row r="1037" spans="2:7" s="123" customFormat="1" ht="16.5" customHeight="1">
      <c r="B1037" s="148"/>
      <c r="C1037" s="148"/>
      <c r="D1037" s="148"/>
      <c r="E1037" s="148"/>
      <c r="F1037" s="148"/>
      <c r="G1037" s="1"/>
    </row>
    <row r="1038" spans="2:7" s="123" customFormat="1" ht="16.5" customHeight="1">
      <c r="B1038" s="148"/>
      <c r="C1038" s="148"/>
      <c r="D1038" s="148"/>
      <c r="E1038" s="148"/>
      <c r="F1038" s="148"/>
      <c r="G1038" s="1"/>
    </row>
    <row r="1039" spans="2:7" s="123" customFormat="1" ht="16.5" customHeight="1">
      <c r="B1039" s="148"/>
      <c r="C1039" s="148"/>
      <c r="D1039" s="148"/>
      <c r="E1039" s="148"/>
      <c r="F1039" s="148"/>
      <c r="G1039" s="1"/>
    </row>
    <row r="1040" spans="2:7" s="123" customFormat="1" ht="16.5" customHeight="1">
      <c r="B1040" s="148"/>
      <c r="C1040" s="148"/>
      <c r="D1040" s="148"/>
      <c r="E1040" s="148"/>
      <c r="F1040" s="148"/>
      <c r="G1040" s="1"/>
    </row>
    <row r="1041" spans="2:7" s="123" customFormat="1" ht="16.5" customHeight="1">
      <c r="B1041" s="148"/>
      <c r="C1041" s="148"/>
      <c r="D1041" s="148"/>
      <c r="E1041" s="148"/>
      <c r="F1041" s="148"/>
      <c r="G1041" s="1"/>
    </row>
    <row r="1042" spans="2:7" s="123" customFormat="1" ht="16.5" customHeight="1">
      <c r="B1042" s="148"/>
      <c r="C1042" s="148"/>
      <c r="D1042" s="148"/>
      <c r="E1042" s="148"/>
      <c r="F1042" s="148"/>
      <c r="G1042" s="1"/>
    </row>
    <row r="1043" spans="2:7" s="123" customFormat="1" ht="16.5" customHeight="1">
      <c r="B1043" s="148"/>
      <c r="C1043" s="148"/>
      <c r="D1043" s="148"/>
      <c r="E1043" s="148"/>
      <c r="F1043" s="148"/>
      <c r="G1043" s="1"/>
    </row>
    <row r="1044" spans="2:7" s="123" customFormat="1" ht="16.5" customHeight="1">
      <c r="B1044" s="148"/>
      <c r="C1044" s="148"/>
      <c r="D1044" s="148"/>
      <c r="E1044" s="148"/>
      <c r="F1044" s="148"/>
      <c r="G1044" s="1"/>
    </row>
    <row r="1045" spans="2:7" s="123" customFormat="1" ht="16.5" customHeight="1">
      <c r="B1045" s="148"/>
      <c r="C1045" s="148"/>
      <c r="D1045" s="148"/>
      <c r="E1045" s="148"/>
      <c r="F1045" s="148"/>
      <c r="G1045" s="1"/>
    </row>
    <row r="1046" spans="2:7" s="123" customFormat="1" ht="16.5" customHeight="1">
      <c r="B1046" s="148"/>
      <c r="C1046" s="148"/>
      <c r="D1046" s="148"/>
      <c r="E1046" s="148"/>
      <c r="F1046" s="148"/>
      <c r="G1046" s="1"/>
    </row>
    <row r="1047" spans="2:7" s="123" customFormat="1" ht="16.5" customHeight="1">
      <c r="B1047" s="148"/>
      <c r="C1047" s="148"/>
      <c r="D1047" s="148"/>
      <c r="E1047" s="148"/>
      <c r="F1047" s="148"/>
      <c r="G1047" s="1"/>
    </row>
    <row r="1048" spans="2:7" s="123" customFormat="1" ht="16.5" customHeight="1">
      <c r="B1048" s="148"/>
      <c r="C1048" s="148"/>
      <c r="D1048" s="148"/>
      <c r="E1048" s="148"/>
      <c r="F1048" s="148"/>
      <c r="G1048" s="1"/>
    </row>
    <row r="1049" spans="2:7" s="123" customFormat="1" ht="16.5" customHeight="1">
      <c r="B1049" s="148"/>
      <c r="C1049" s="148"/>
      <c r="D1049" s="148"/>
      <c r="E1049" s="148"/>
      <c r="F1049" s="148"/>
      <c r="G1049" s="1"/>
    </row>
    <row r="1050" spans="2:7" s="123" customFormat="1" ht="16.5" customHeight="1">
      <c r="B1050" s="148"/>
      <c r="C1050" s="148"/>
      <c r="D1050" s="148"/>
      <c r="E1050" s="148"/>
      <c r="F1050" s="148"/>
      <c r="G1050" s="1"/>
    </row>
    <row r="1051" spans="2:7" s="123" customFormat="1" ht="16.5" customHeight="1">
      <c r="B1051" s="148"/>
      <c r="C1051" s="148"/>
      <c r="D1051" s="148"/>
      <c r="E1051" s="148"/>
      <c r="F1051" s="148"/>
      <c r="G1051" s="1"/>
    </row>
    <row r="1052" spans="2:7" s="123" customFormat="1" ht="16.5" customHeight="1">
      <c r="B1052" s="148"/>
      <c r="C1052" s="148"/>
      <c r="D1052" s="148"/>
      <c r="E1052" s="148"/>
      <c r="F1052" s="148"/>
      <c r="G1052" s="1"/>
    </row>
    <row r="1053" spans="2:7" s="123" customFormat="1" ht="16.5" customHeight="1">
      <c r="B1053" s="148"/>
      <c r="C1053" s="148"/>
      <c r="D1053" s="148"/>
      <c r="E1053" s="148"/>
      <c r="F1053" s="148"/>
      <c r="G1053" s="1"/>
    </row>
    <row r="1054" spans="2:7" s="123" customFormat="1" ht="16.5" customHeight="1">
      <c r="B1054" s="148"/>
      <c r="C1054" s="148"/>
      <c r="D1054" s="148"/>
      <c r="E1054" s="148"/>
      <c r="F1054" s="148"/>
      <c r="G1054" s="1"/>
    </row>
    <row r="1055" spans="2:7" s="123" customFormat="1" ht="16.5" customHeight="1">
      <c r="B1055" s="148"/>
      <c r="C1055" s="148"/>
      <c r="D1055" s="148"/>
      <c r="E1055" s="148"/>
      <c r="F1055" s="148"/>
      <c r="G1055" s="1"/>
    </row>
    <row r="1056" spans="2:7" s="123" customFormat="1" ht="16.5" customHeight="1">
      <c r="B1056" s="148"/>
      <c r="C1056" s="148"/>
      <c r="D1056" s="148"/>
      <c r="E1056" s="148"/>
      <c r="F1056" s="148"/>
      <c r="G1056" s="1"/>
    </row>
    <row r="1057" spans="2:7" s="123" customFormat="1" ht="16.5" customHeight="1">
      <c r="B1057" s="148"/>
      <c r="C1057" s="148"/>
      <c r="D1057" s="148"/>
      <c r="E1057" s="148"/>
      <c r="F1057" s="148"/>
      <c r="G1057" s="1"/>
    </row>
    <row r="1058" spans="2:7" s="123" customFormat="1" ht="16.5" customHeight="1">
      <c r="B1058" s="148"/>
      <c r="C1058" s="148"/>
      <c r="D1058" s="148"/>
      <c r="E1058" s="148"/>
      <c r="F1058" s="148"/>
      <c r="G1058" s="1"/>
    </row>
    <row r="1059" spans="2:7" s="123" customFormat="1" ht="16.5" customHeight="1">
      <c r="B1059" s="148"/>
      <c r="C1059" s="148"/>
      <c r="D1059" s="148"/>
      <c r="E1059" s="148"/>
      <c r="F1059" s="148"/>
      <c r="G1059" s="1"/>
    </row>
    <row r="1060" spans="2:7" s="123" customFormat="1" ht="16.5" customHeight="1">
      <c r="B1060" s="148"/>
      <c r="C1060" s="148"/>
      <c r="D1060" s="148"/>
      <c r="E1060" s="148"/>
      <c r="F1060" s="148"/>
      <c r="G1060" s="1"/>
    </row>
    <row r="1061" spans="2:7" s="123" customFormat="1" ht="16.5" customHeight="1">
      <c r="B1061" s="148"/>
      <c r="C1061" s="148"/>
      <c r="D1061" s="148"/>
      <c r="E1061" s="148"/>
      <c r="F1061" s="148"/>
      <c r="G1061" s="1"/>
    </row>
    <row r="1062" spans="2:7" s="123" customFormat="1" ht="16.5" customHeight="1">
      <c r="B1062" s="148"/>
      <c r="C1062" s="148"/>
      <c r="D1062" s="148"/>
      <c r="E1062" s="148"/>
      <c r="F1062" s="148"/>
      <c r="G1062" s="1"/>
    </row>
    <row r="1063" spans="2:7" s="123" customFormat="1" ht="16.5" customHeight="1">
      <c r="B1063" s="148"/>
      <c r="C1063" s="148"/>
      <c r="D1063" s="148"/>
      <c r="E1063" s="148"/>
      <c r="F1063" s="148"/>
      <c r="G1063" s="1"/>
    </row>
    <row r="1064" spans="2:7" s="123" customFormat="1" ht="16.5" customHeight="1">
      <c r="B1064" s="148"/>
      <c r="C1064" s="148"/>
      <c r="D1064" s="148"/>
      <c r="E1064" s="148"/>
      <c r="F1064" s="148"/>
      <c r="G1064" s="1"/>
    </row>
    <row r="1065" spans="2:7" s="123" customFormat="1" ht="16.5" customHeight="1">
      <c r="B1065" s="148"/>
      <c r="C1065" s="148"/>
      <c r="D1065" s="148"/>
      <c r="E1065" s="148"/>
      <c r="F1065" s="148"/>
      <c r="G1065" s="1"/>
    </row>
    <row r="1066" spans="2:7" s="123" customFormat="1" ht="16.5" customHeight="1">
      <c r="B1066" s="148"/>
      <c r="C1066" s="148"/>
      <c r="D1066" s="148"/>
      <c r="E1066" s="148"/>
      <c r="F1066" s="148"/>
      <c r="G1066" s="1"/>
    </row>
    <row r="1067" spans="2:7" s="123" customFormat="1" ht="16.5" customHeight="1">
      <c r="B1067" s="148"/>
      <c r="C1067" s="148"/>
      <c r="D1067" s="148"/>
      <c r="E1067" s="148"/>
      <c r="F1067" s="148"/>
      <c r="G1067" s="1"/>
    </row>
    <row r="1068" spans="2:7" s="123" customFormat="1" ht="16.5" customHeight="1">
      <c r="B1068" s="148"/>
      <c r="C1068" s="148"/>
      <c r="D1068" s="148"/>
      <c r="E1068" s="148"/>
      <c r="F1068" s="148"/>
      <c r="G1068" s="1"/>
    </row>
    <row r="1069" spans="2:7" s="123" customFormat="1" ht="16.5" customHeight="1">
      <c r="B1069" s="148"/>
      <c r="C1069" s="148"/>
      <c r="D1069" s="148"/>
      <c r="E1069" s="148"/>
      <c r="F1069" s="148"/>
      <c r="G1069" s="1"/>
    </row>
    <row r="1070" spans="2:7" s="123" customFormat="1" ht="16.5" customHeight="1">
      <c r="B1070" s="148"/>
      <c r="C1070" s="148"/>
      <c r="D1070" s="148"/>
      <c r="E1070" s="148"/>
      <c r="F1070" s="148"/>
      <c r="G1070" s="1"/>
    </row>
    <row r="1071" spans="2:7" s="123" customFormat="1" ht="16.5" customHeight="1">
      <c r="B1071" s="148"/>
      <c r="C1071" s="148"/>
      <c r="D1071" s="148"/>
      <c r="E1071" s="148"/>
      <c r="F1071" s="148"/>
      <c r="G1071" s="1"/>
    </row>
    <row r="1072" spans="2:7" s="123" customFormat="1" ht="16.5" customHeight="1">
      <c r="B1072" s="148"/>
      <c r="C1072" s="148"/>
      <c r="D1072" s="148"/>
      <c r="E1072" s="148"/>
      <c r="F1072" s="148"/>
      <c r="G1072" s="1"/>
    </row>
    <row r="1073" spans="2:7" s="123" customFormat="1" ht="16.5" customHeight="1">
      <c r="B1073" s="148"/>
      <c r="C1073" s="148"/>
      <c r="D1073" s="148"/>
      <c r="E1073" s="148"/>
      <c r="F1073" s="148"/>
      <c r="G1073" s="1"/>
    </row>
    <row r="1074" spans="2:7" s="123" customFormat="1" ht="16.5" customHeight="1">
      <c r="B1074" s="148"/>
      <c r="C1074" s="148"/>
      <c r="D1074" s="148"/>
      <c r="E1074" s="148"/>
      <c r="F1074" s="148"/>
      <c r="G1074" s="1"/>
    </row>
    <row r="1075" spans="2:7" s="123" customFormat="1" ht="16.5" customHeight="1">
      <c r="B1075" s="148"/>
      <c r="C1075" s="148"/>
      <c r="D1075" s="148"/>
      <c r="E1075" s="148"/>
      <c r="F1075" s="148"/>
      <c r="G1075" s="1"/>
    </row>
    <row r="1076" spans="2:7" s="123" customFormat="1" ht="16.5" customHeight="1">
      <c r="B1076" s="148"/>
      <c r="C1076" s="148"/>
      <c r="D1076" s="148"/>
      <c r="E1076" s="148"/>
      <c r="F1076" s="148"/>
      <c r="G1076" s="1"/>
    </row>
    <row r="1077" spans="2:7" s="123" customFormat="1" ht="16.5" customHeight="1">
      <c r="B1077" s="148"/>
      <c r="C1077" s="148"/>
      <c r="D1077" s="148"/>
      <c r="E1077" s="148"/>
      <c r="F1077" s="148"/>
      <c r="G1077" s="1"/>
    </row>
    <row r="1078" spans="2:7" s="123" customFormat="1" ht="16.5" customHeight="1">
      <c r="B1078" s="148"/>
      <c r="C1078" s="148"/>
      <c r="D1078" s="148"/>
      <c r="E1078" s="148"/>
      <c r="F1078" s="148"/>
      <c r="G1078" s="1"/>
    </row>
    <row r="1079" spans="2:7" s="123" customFormat="1" ht="16.5" customHeight="1">
      <c r="B1079" s="148"/>
      <c r="C1079" s="148"/>
      <c r="D1079" s="148"/>
      <c r="E1079" s="148"/>
      <c r="F1079" s="148"/>
      <c r="G1079" s="1"/>
    </row>
    <row r="1080" spans="2:7" s="123" customFormat="1" ht="16.5" customHeight="1">
      <c r="B1080" s="148"/>
      <c r="C1080" s="148"/>
      <c r="D1080" s="148"/>
      <c r="E1080" s="148"/>
      <c r="F1080" s="148"/>
      <c r="G1080" s="1"/>
    </row>
    <row r="1081" spans="2:7" s="123" customFormat="1" ht="16.5" customHeight="1">
      <c r="B1081" s="148"/>
      <c r="C1081" s="148"/>
      <c r="D1081" s="148"/>
      <c r="E1081" s="148"/>
      <c r="F1081" s="148"/>
      <c r="G1081" s="1"/>
    </row>
    <row r="1082" spans="2:7" s="123" customFormat="1" ht="16.5" customHeight="1">
      <c r="B1082" s="148"/>
      <c r="C1082" s="148"/>
      <c r="D1082" s="148"/>
      <c r="E1082" s="148"/>
      <c r="F1082" s="148"/>
      <c r="G1082" s="1"/>
    </row>
    <row r="1083" spans="2:7" s="123" customFormat="1" ht="16.5" customHeight="1">
      <c r="B1083" s="148"/>
      <c r="C1083" s="148"/>
      <c r="D1083" s="148"/>
      <c r="E1083" s="148"/>
      <c r="F1083" s="148"/>
      <c r="G1083" s="1"/>
    </row>
    <row r="1084" spans="2:7" s="123" customFormat="1" ht="16.5" customHeight="1">
      <c r="B1084" s="148"/>
      <c r="C1084" s="148"/>
      <c r="D1084" s="148"/>
      <c r="E1084" s="148"/>
      <c r="F1084" s="148"/>
      <c r="G1084" s="1"/>
    </row>
    <row r="1085" spans="2:7" s="123" customFormat="1" ht="16.5" customHeight="1">
      <c r="B1085" s="148"/>
      <c r="C1085" s="148"/>
      <c r="D1085" s="148"/>
      <c r="E1085" s="148"/>
      <c r="F1085" s="148"/>
      <c r="G1085" s="1"/>
    </row>
    <row r="1086" spans="2:7" s="123" customFormat="1" ht="16.5" customHeight="1">
      <c r="B1086" s="148"/>
      <c r="C1086" s="148"/>
      <c r="D1086" s="148"/>
      <c r="E1086" s="148"/>
      <c r="F1086" s="148"/>
      <c r="G1086" s="1"/>
    </row>
    <row r="1087" spans="2:7" s="123" customFormat="1" ht="16.5" customHeight="1">
      <c r="B1087" s="148"/>
      <c r="C1087" s="148"/>
      <c r="D1087" s="148"/>
      <c r="E1087" s="148"/>
      <c r="F1087" s="148"/>
      <c r="G1087" s="1"/>
    </row>
    <row r="1088" spans="2:7" s="123" customFormat="1" ht="16.5" customHeight="1">
      <c r="B1088" s="148"/>
      <c r="C1088" s="148"/>
      <c r="D1088" s="148"/>
      <c r="E1088" s="148"/>
      <c r="F1088" s="148"/>
      <c r="G1088" s="1"/>
    </row>
    <row r="1089" spans="2:7" s="123" customFormat="1" ht="16.5" customHeight="1">
      <c r="B1089" s="148"/>
      <c r="C1089" s="148"/>
      <c r="D1089" s="148"/>
      <c r="E1089" s="148"/>
      <c r="F1089" s="148"/>
      <c r="G1089" s="1"/>
    </row>
    <row r="1090" spans="2:7" s="123" customFormat="1" ht="16.5" customHeight="1">
      <c r="B1090" s="148"/>
      <c r="C1090" s="148"/>
      <c r="D1090" s="148"/>
      <c r="E1090" s="148"/>
      <c r="F1090" s="148"/>
      <c r="G1090" s="1"/>
    </row>
    <row r="1091" spans="2:7" s="123" customFormat="1" ht="16.5" customHeight="1">
      <c r="B1091" s="148"/>
      <c r="C1091" s="148"/>
      <c r="D1091" s="148"/>
      <c r="E1091" s="148"/>
      <c r="F1091" s="148"/>
      <c r="G1091" s="1"/>
    </row>
    <row r="1092" spans="2:7" s="123" customFormat="1" ht="16.5" customHeight="1">
      <c r="B1092" s="148"/>
      <c r="C1092" s="148"/>
      <c r="D1092" s="148"/>
      <c r="E1092" s="148"/>
      <c r="F1092" s="148"/>
      <c r="G1092" s="1"/>
    </row>
    <row r="1093" spans="2:7" s="123" customFormat="1" ht="16.5" customHeight="1">
      <c r="B1093" s="148"/>
      <c r="C1093" s="148"/>
      <c r="D1093" s="148"/>
      <c r="E1093" s="148"/>
      <c r="F1093" s="148"/>
      <c r="G1093" s="1"/>
    </row>
    <row r="1094" spans="2:7" s="123" customFormat="1" ht="16.5" customHeight="1">
      <c r="B1094" s="148"/>
      <c r="C1094" s="148"/>
      <c r="D1094" s="148"/>
      <c r="E1094" s="148"/>
      <c r="F1094" s="148"/>
      <c r="G1094" s="1"/>
    </row>
    <row r="1095" spans="2:7" s="123" customFormat="1" ht="16.5" customHeight="1">
      <c r="B1095" s="148"/>
      <c r="C1095" s="148"/>
      <c r="D1095" s="148"/>
      <c r="E1095" s="148"/>
      <c r="F1095" s="148"/>
      <c r="G1095" s="1"/>
    </row>
    <row r="1096" spans="2:7" s="123" customFormat="1" ht="16.5" customHeight="1">
      <c r="B1096" s="148"/>
      <c r="C1096" s="148"/>
      <c r="D1096" s="148"/>
      <c r="E1096" s="148"/>
      <c r="F1096" s="148"/>
      <c r="G1096" s="1"/>
    </row>
    <row r="1097" spans="2:7" s="123" customFormat="1" ht="16.5" customHeight="1">
      <c r="B1097" s="148"/>
      <c r="C1097" s="148"/>
      <c r="D1097" s="148"/>
      <c r="E1097" s="148"/>
      <c r="F1097" s="148"/>
      <c r="G1097" s="1"/>
    </row>
    <row r="1098" spans="2:7" s="123" customFormat="1" ht="16.5" customHeight="1">
      <c r="B1098" s="148"/>
      <c r="C1098" s="148"/>
      <c r="D1098" s="148"/>
      <c r="E1098" s="148"/>
      <c r="F1098" s="148"/>
      <c r="G1098" s="1"/>
    </row>
    <row r="1099" spans="2:7" s="123" customFormat="1" ht="16.5" customHeight="1">
      <c r="B1099" s="148"/>
      <c r="C1099" s="148"/>
      <c r="D1099" s="148"/>
      <c r="E1099" s="148"/>
      <c r="F1099" s="148"/>
      <c r="G1099" s="1"/>
    </row>
    <row r="1100" spans="2:7" s="123" customFormat="1" ht="16.5" customHeight="1">
      <c r="B1100" s="148"/>
      <c r="C1100" s="148"/>
      <c r="D1100" s="148"/>
      <c r="E1100" s="148"/>
      <c r="F1100" s="148"/>
      <c r="G1100" s="1"/>
    </row>
    <row r="1101" spans="2:7" s="123" customFormat="1" ht="16.5" customHeight="1">
      <c r="B1101" s="148"/>
      <c r="C1101" s="148"/>
      <c r="D1101" s="148"/>
      <c r="E1101" s="148"/>
      <c r="F1101" s="148"/>
      <c r="G1101" s="1"/>
    </row>
    <row r="1102" spans="2:7" s="123" customFormat="1" ht="16.5" customHeight="1">
      <c r="B1102" s="148"/>
      <c r="C1102" s="148"/>
      <c r="D1102" s="148"/>
      <c r="E1102" s="148"/>
      <c r="F1102" s="148"/>
      <c r="G1102" s="1"/>
    </row>
    <row r="1103" spans="2:7" s="123" customFormat="1" ht="16.5" customHeight="1">
      <c r="B1103" s="148"/>
      <c r="C1103" s="148"/>
      <c r="D1103" s="148"/>
      <c r="E1103" s="148"/>
      <c r="F1103" s="148"/>
      <c r="G1103" s="1"/>
    </row>
    <row r="1104" spans="2:7" s="123" customFormat="1" ht="16.5" customHeight="1">
      <c r="B1104" s="148"/>
      <c r="C1104" s="148"/>
      <c r="D1104" s="148"/>
      <c r="E1104" s="148"/>
      <c r="F1104" s="148"/>
      <c r="G1104" s="1"/>
    </row>
    <row r="1105" spans="2:7" s="123" customFormat="1" ht="16.5" customHeight="1">
      <c r="B1105" s="148"/>
      <c r="C1105" s="148"/>
      <c r="D1105" s="148"/>
      <c r="E1105" s="148"/>
      <c r="F1105" s="148"/>
      <c r="G1105" s="1"/>
    </row>
    <row r="1106" spans="2:7" s="123" customFormat="1" ht="16.5" customHeight="1">
      <c r="B1106" s="148"/>
      <c r="C1106" s="148"/>
      <c r="D1106" s="148"/>
      <c r="E1106" s="148"/>
      <c r="F1106" s="148"/>
      <c r="G1106" s="1"/>
    </row>
    <row r="1107" spans="2:7" s="123" customFormat="1" ht="16.5" customHeight="1">
      <c r="B1107" s="148"/>
      <c r="C1107" s="148"/>
      <c r="D1107" s="148"/>
      <c r="E1107" s="148"/>
      <c r="F1107" s="148"/>
      <c r="G1107" s="1"/>
    </row>
    <row r="1108" spans="2:7" s="123" customFormat="1" ht="16.5" customHeight="1">
      <c r="B1108" s="148"/>
      <c r="C1108" s="148"/>
      <c r="D1108" s="148"/>
      <c r="E1108" s="148"/>
      <c r="F1108" s="148"/>
      <c r="G1108" s="1"/>
    </row>
    <row r="1109" spans="2:7" s="123" customFormat="1" ht="16.5" customHeight="1">
      <c r="B1109" s="148"/>
      <c r="C1109" s="148"/>
      <c r="D1109" s="148"/>
      <c r="E1109" s="148"/>
      <c r="F1109" s="148"/>
      <c r="G1109" s="1"/>
    </row>
    <row r="1110" spans="2:7" s="123" customFormat="1" ht="16.5" customHeight="1">
      <c r="B1110" s="148"/>
      <c r="C1110" s="148"/>
      <c r="D1110" s="148"/>
      <c r="E1110" s="148"/>
      <c r="F1110" s="148"/>
      <c r="G1110" s="1"/>
    </row>
    <row r="1111" spans="2:7" s="123" customFormat="1" ht="16.5" customHeight="1">
      <c r="B1111" s="148"/>
      <c r="C1111" s="148"/>
      <c r="D1111" s="148"/>
      <c r="E1111" s="148"/>
      <c r="F1111" s="148"/>
      <c r="G1111" s="1"/>
    </row>
    <row r="1112" spans="2:7" s="123" customFormat="1" ht="16.5" customHeight="1">
      <c r="B1112" s="148"/>
      <c r="C1112" s="148"/>
      <c r="D1112" s="148"/>
      <c r="E1112" s="148"/>
      <c r="F1112" s="148"/>
      <c r="G1112" s="1"/>
    </row>
    <row r="1113" spans="2:7" s="123" customFormat="1" ht="16.5" customHeight="1">
      <c r="B1113" s="148"/>
      <c r="C1113" s="148"/>
      <c r="D1113" s="148"/>
      <c r="E1113" s="148"/>
      <c r="F1113" s="148"/>
      <c r="G1113" s="1"/>
    </row>
    <row r="1114" spans="2:7" s="123" customFormat="1" ht="16.5" customHeight="1">
      <c r="B1114" s="148"/>
      <c r="C1114" s="148"/>
      <c r="D1114" s="148"/>
      <c r="E1114" s="148"/>
      <c r="F1114" s="148"/>
      <c r="G1114" s="1"/>
    </row>
    <row r="1115" spans="2:7" s="123" customFormat="1" ht="16.5" customHeight="1">
      <c r="B1115" s="148"/>
      <c r="C1115" s="148"/>
      <c r="D1115" s="148"/>
      <c r="E1115" s="148"/>
      <c r="F1115" s="148"/>
      <c r="G1115" s="1"/>
    </row>
    <row r="1116" spans="2:7" s="123" customFormat="1" ht="16.5" customHeight="1">
      <c r="B1116" s="148"/>
      <c r="C1116" s="148"/>
      <c r="D1116" s="148"/>
      <c r="E1116" s="148"/>
      <c r="F1116" s="148"/>
      <c r="G1116" s="1"/>
    </row>
    <row r="1117" spans="2:7" s="123" customFormat="1" ht="16.5" customHeight="1">
      <c r="B1117" s="148"/>
      <c r="C1117" s="148"/>
      <c r="D1117" s="148"/>
      <c r="E1117" s="148"/>
      <c r="F1117" s="148"/>
      <c r="G1117" s="1"/>
    </row>
    <row r="1118" spans="2:7" s="123" customFormat="1" ht="16.5" customHeight="1">
      <c r="B1118" s="148"/>
      <c r="C1118" s="148"/>
      <c r="D1118" s="148"/>
      <c r="E1118" s="148"/>
      <c r="F1118" s="148"/>
      <c r="G1118" s="1"/>
    </row>
    <row r="1119" spans="2:7" s="123" customFormat="1" ht="16.5" customHeight="1">
      <c r="B1119" s="148"/>
      <c r="C1119" s="148"/>
      <c r="D1119" s="148"/>
      <c r="E1119" s="148"/>
      <c r="F1119" s="148"/>
      <c r="G1119" s="1"/>
    </row>
    <row r="1120" spans="2:7" s="123" customFormat="1" ht="16.5" customHeight="1">
      <c r="B1120" s="148"/>
      <c r="C1120" s="148"/>
      <c r="D1120" s="148"/>
      <c r="E1120" s="148"/>
      <c r="F1120" s="148"/>
      <c r="G1120" s="1"/>
    </row>
    <row r="1121" spans="2:7" s="123" customFormat="1" ht="16.5" customHeight="1">
      <c r="B1121" s="148"/>
      <c r="C1121" s="148"/>
      <c r="D1121" s="148"/>
      <c r="E1121" s="148"/>
      <c r="F1121" s="148"/>
      <c r="G1121" s="1"/>
    </row>
    <row r="1122" spans="2:7" s="123" customFormat="1" ht="16.5" customHeight="1">
      <c r="B1122" s="148"/>
      <c r="C1122" s="148"/>
      <c r="D1122" s="148"/>
      <c r="E1122" s="148"/>
      <c r="F1122" s="148"/>
      <c r="G1122" s="1"/>
    </row>
    <row r="1123" spans="2:7" s="123" customFormat="1" ht="16.5" customHeight="1">
      <c r="B1123" s="148"/>
      <c r="C1123" s="148"/>
      <c r="D1123" s="148"/>
      <c r="E1123" s="148"/>
      <c r="F1123" s="148"/>
      <c r="G1123" s="1"/>
    </row>
    <row r="1124" spans="2:7" s="123" customFormat="1" ht="16.5" customHeight="1">
      <c r="B1124" s="148"/>
      <c r="C1124" s="148"/>
      <c r="D1124" s="148"/>
      <c r="E1124" s="148"/>
      <c r="F1124" s="148"/>
      <c r="G1124" s="1"/>
    </row>
    <row r="1125" spans="2:7" s="123" customFormat="1" ht="16.5" customHeight="1">
      <c r="B1125" s="148"/>
      <c r="C1125" s="148"/>
      <c r="D1125" s="148"/>
      <c r="E1125" s="148"/>
      <c r="F1125" s="148"/>
      <c r="G1125" s="1"/>
    </row>
    <row r="1126" spans="2:7" s="123" customFormat="1" ht="16.5" customHeight="1">
      <c r="B1126" s="148"/>
      <c r="C1126" s="148"/>
      <c r="D1126" s="148"/>
      <c r="E1126" s="148"/>
      <c r="F1126" s="148"/>
      <c r="G1126" s="1"/>
    </row>
    <row r="1127" spans="2:7" s="123" customFormat="1" ht="16.5" customHeight="1">
      <c r="B1127" s="148"/>
      <c r="C1127" s="148"/>
      <c r="D1127" s="148"/>
      <c r="E1127" s="148"/>
      <c r="F1127" s="148"/>
      <c r="G1127" s="1"/>
    </row>
    <row r="1128" spans="2:7" s="123" customFormat="1" ht="16.5" customHeight="1">
      <c r="B1128" s="148"/>
      <c r="C1128" s="148"/>
      <c r="D1128" s="148"/>
      <c r="E1128" s="148"/>
      <c r="F1128" s="148"/>
      <c r="G1128" s="1"/>
    </row>
    <row r="1129" spans="2:7" s="123" customFormat="1" ht="16.5" customHeight="1">
      <c r="B1129" s="148"/>
      <c r="C1129" s="148"/>
      <c r="D1129" s="148"/>
      <c r="E1129" s="148"/>
      <c r="F1129" s="148"/>
      <c r="G1129" s="1"/>
    </row>
    <row r="1130" spans="2:7" s="123" customFormat="1" ht="16.5" customHeight="1">
      <c r="B1130" s="148"/>
      <c r="C1130" s="148"/>
      <c r="D1130" s="148"/>
      <c r="E1130" s="148"/>
      <c r="F1130" s="148"/>
      <c r="G1130" s="1"/>
    </row>
    <row r="1131" spans="2:7" s="123" customFormat="1" ht="16.5" customHeight="1">
      <c r="B1131" s="148"/>
      <c r="C1131" s="148"/>
      <c r="D1131" s="148"/>
      <c r="E1131" s="148"/>
      <c r="F1131" s="148"/>
      <c r="G1131" s="1"/>
    </row>
    <row r="1132" spans="2:7" s="123" customFormat="1" ht="16.5" customHeight="1">
      <c r="B1132" s="148"/>
      <c r="C1132" s="148"/>
      <c r="D1132" s="148"/>
      <c r="E1132" s="148"/>
      <c r="F1132" s="148"/>
      <c r="G1132" s="1"/>
    </row>
    <row r="1133" spans="2:7" s="123" customFormat="1" ht="16.5" customHeight="1">
      <c r="B1133" s="148"/>
      <c r="C1133" s="148"/>
      <c r="D1133" s="148"/>
      <c r="E1133" s="148"/>
      <c r="F1133" s="148"/>
      <c r="G1133" s="1"/>
    </row>
    <row r="1134" spans="2:7" s="123" customFormat="1" ht="16.5" customHeight="1">
      <c r="B1134" s="148"/>
      <c r="C1134" s="148"/>
      <c r="D1134" s="148"/>
      <c r="E1134" s="148"/>
      <c r="F1134" s="148"/>
      <c r="G1134" s="1"/>
    </row>
    <row r="1135" spans="2:7" s="123" customFormat="1" ht="16.5" customHeight="1">
      <c r="B1135" s="148"/>
      <c r="C1135" s="148"/>
      <c r="D1135" s="148"/>
      <c r="E1135" s="148"/>
      <c r="F1135" s="148"/>
      <c r="G1135" s="1"/>
    </row>
    <row r="1136" spans="2:7" s="123" customFormat="1" ht="16.5" customHeight="1">
      <c r="B1136" s="148"/>
      <c r="C1136" s="148"/>
      <c r="D1136" s="148"/>
      <c r="E1136" s="148"/>
      <c r="F1136" s="148"/>
      <c r="G1136" s="1"/>
    </row>
    <row r="1137" spans="2:7" s="123" customFormat="1" ht="16.5" customHeight="1">
      <c r="B1137" s="148"/>
      <c r="C1137" s="148"/>
      <c r="D1137" s="148"/>
      <c r="E1137" s="148"/>
      <c r="F1137" s="148"/>
      <c r="G1137" s="1"/>
    </row>
    <row r="1138" spans="2:7" s="123" customFormat="1" ht="16.5" customHeight="1">
      <c r="B1138" s="148"/>
      <c r="C1138" s="148"/>
      <c r="D1138" s="148"/>
      <c r="E1138" s="148"/>
      <c r="F1138" s="148"/>
      <c r="G1138" s="1"/>
    </row>
    <row r="1139" spans="2:7" s="123" customFormat="1" ht="16.5" customHeight="1">
      <c r="B1139" s="148"/>
      <c r="C1139" s="148"/>
      <c r="D1139" s="148"/>
      <c r="E1139" s="148"/>
      <c r="F1139" s="148"/>
      <c r="G1139" s="1"/>
    </row>
    <row r="1140" spans="2:7" s="123" customFormat="1" ht="16.5" customHeight="1">
      <c r="B1140" s="148"/>
      <c r="C1140" s="148"/>
      <c r="D1140" s="148"/>
      <c r="E1140" s="148"/>
      <c r="F1140" s="148"/>
      <c r="G1140" s="1"/>
    </row>
    <row r="1141" spans="2:7" s="123" customFormat="1" ht="16.5" customHeight="1">
      <c r="B1141" s="148"/>
      <c r="C1141" s="148"/>
      <c r="D1141" s="148"/>
      <c r="E1141" s="148"/>
      <c r="F1141" s="148"/>
      <c r="G1141" s="1"/>
    </row>
    <row r="1142" spans="2:7" s="123" customFormat="1" ht="16.5" customHeight="1">
      <c r="B1142" s="148"/>
      <c r="C1142" s="148"/>
      <c r="D1142" s="148"/>
      <c r="E1142" s="148"/>
      <c r="F1142" s="148"/>
      <c r="G1142" s="1"/>
    </row>
    <row r="1143" spans="2:7" s="123" customFormat="1" ht="16.5" customHeight="1">
      <c r="B1143" s="148"/>
      <c r="C1143" s="148"/>
      <c r="D1143" s="148"/>
      <c r="E1143" s="148"/>
      <c r="F1143" s="148"/>
      <c r="G1143" s="1"/>
    </row>
    <row r="1144" spans="2:7" s="123" customFormat="1" ht="16.5" customHeight="1">
      <c r="B1144" s="148"/>
      <c r="C1144" s="148"/>
      <c r="D1144" s="148"/>
      <c r="E1144" s="148"/>
      <c r="F1144" s="148"/>
      <c r="G1144" s="1"/>
    </row>
    <row r="1145" spans="2:7" s="123" customFormat="1" ht="16.5" customHeight="1">
      <c r="B1145" s="148"/>
      <c r="C1145" s="148"/>
      <c r="D1145" s="148"/>
      <c r="E1145" s="148"/>
      <c r="F1145" s="148"/>
      <c r="G1145" s="1"/>
    </row>
    <row r="1146" spans="2:7" s="123" customFormat="1" ht="16.5" customHeight="1">
      <c r="B1146" s="148"/>
      <c r="C1146" s="148"/>
      <c r="D1146" s="148"/>
      <c r="E1146" s="148"/>
      <c r="F1146" s="148"/>
      <c r="G1146" s="1"/>
    </row>
    <row r="1147" spans="2:7" s="123" customFormat="1" ht="16.5" customHeight="1">
      <c r="B1147" s="148"/>
      <c r="C1147" s="148"/>
      <c r="D1147" s="148"/>
      <c r="E1147" s="148"/>
      <c r="F1147" s="148"/>
      <c r="G1147" s="1"/>
    </row>
    <row r="1148" spans="2:7" s="123" customFormat="1" ht="16.5" customHeight="1">
      <c r="B1148" s="148"/>
      <c r="C1148" s="148"/>
      <c r="D1148" s="148"/>
      <c r="E1148" s="148"/>
      <c r="F1148" s="148"/>
      <c r="G1148" s="1"/>
    </row>
    <row r="1149" spans="2:7" s="123" customFormat="1" ht="16.5" customHeight="1">
      <c r="B1149" s="148"/>
      <c r="C1149" s="148"/>
      <c r="D1149" s="148"/>
      <c r="E1149" s="148"/>
      <c r="F1149" s="148"/>
      <c r="G1149" s="1"/>
    </row>
    <row r="1150" spans="2:7" s="123" customFormat="1" ht="16.5" customHeight="1">
      <c r="B1150" s="148"/>
      <c r="C1150" s="148"/>
      <c r="D1150" s="148"/>
      <c r="E1150" s="148"/>
      <c r="F1150" s="148"/>
      <c r="G1150" s="1"/>
    </row>
    <row r="1151" spans="2:7" s="123" customFormat="1" ht="16.5" customHeight="1">
      <c r="B1151" s="148"/>
      <c r="C1151" s="148"/>
      <c r="D1151" s="148"/>
      <c r="E1151" s="148"/>
      <c r="F1151" s="148"/>
      <c r="G1151" s="1"/>
    </row>
    <row r="1152" spans="2:7" s="123" customFormat="1" ht="16.5" customHeight="1">
      <c r="B1152" s="148"/>
      <c r="C1152" s="148"/>
      <c r="D1152" s="148"/>
      <c r="E1152" s="148"/>
      <c r="F1152" s="148"/>
      <c r="G1152" s="1"/>
    </row>
    <row r="1153" spans="2:7" s="123" customFormat="1" ht="16.5" customHeight="1">
      <c r="B1153" s="148"/>
      <c r="C1153" s="148"/>
      <c r="D1153" s="148"/>
      <c r="E1153" s="148"/>
      <c r="F1153" s="148"/>
      <c r="G1153" s="1"/>
    </row>
    <row r="1154" spans="2:7" s="123" customFormat="1" ht="16.5" customHeight="1">
      <c r="B1154" s="148"/>
      <c r="C1154" s="148"/>
      <c r="D1154" s="148"/>
      <c r="E1154" s="148"/>
      <c r="F1154" s="148"/>
      <c r="G1154" s="1"/>
    </row>
    <row r="1155" spans="2:7" s="123" customFormat="1" ht="16.5" customHeight="1">
      <c r="B1155" s="148"/>
      <c r="C1155" s="148"/>
      <c r="D1155" s="148"/>
      <c r="E1155" s="148"/>
      <c r="F1155" s="148"/>
      <c r="G1155" s="1"/>
    </row>
    <row r="1156" spans="2:7" s="123" customFormat="1" ht="16.5" customHeight="1">
      <c r="B1156" s="148"/>
      <c r="C1156" s="148"/>
      <c r="D1156" s="148"/>
      <c r="E1156" s="148"/>
      <c r="F1156" s="148"/>
      <c r="G1156" s="1"/>
    </row>
    <row r="1157" spans="2:7" s="123" customFormat="1" ht="16.5" customHeight="1">
      <c r="B1157" s="148"/>
      <c r="C1157" s="148"/>
      <c r="D1157" s="148"/>
      <c r="E1157" s="148"/>
      <c r="F1157" s="148"/>
      <c r="G1157" s="1"/>
    </row>
    <row r="1158" spans="2:7" s="123" customFormat="1" ht="16.5" customHeight="1">
      <c r="B1158" s="148"/>
      <c r="C1158" s="148"/>
      <c r="D1158" s="148"/>
      <c r="E1158" s="148"/>
      <c r="F1158" s="148"/>
      <c r="G1158" s="1"/>
    </row>
    <row r="1159" spans="2:7" s="123" customFormat="1" ht="16.5" customHeight="1">
      <c r="B1159" s="148"/>
      <c r="C1159" s="148"/>
      <c r="D1159" s="148"/>
      <c r="E1159" s="148"/>
      <c r="F1159" s="148"/>
      <c r="G1159" s="1"/>
    </row>
    <row r="1160" spans="2:7" s="123" customFormat="1" ht="16.5" customHeight="1">
      <c r="B1160" s="148"/>
      <c r="C1160" s="148"/>
      <c r="D1160" s="148"/>
      <c r="E1160" s="148"/>
      <c r="F1160" s="148"/>
      <c r="G1160" s="1"/>
    </row>
    <row r="1161" spans="2:7" s="123" customFormat="1" ht="16.5" customHeight="1">
      <c r="B1161" s="148"/>
      <c r="C1161" s="148"/>
      <c r="D1161" s="148"/>
      <c r="E1161" s="148"/>
      <c r="F1161" s="148"/>
      <c r="G1161" s="1"/>
    </row>
    <row r="1162" spans="2:7" s="123" customFormat="1" ht="16.5" customHeight="1">
      <c r="B1162" s="148"/>
      <c r="C1162" s="148"/>
      <c r="D1162" s="148"/>
      <c r="E1162" s="148"/>
      <c r="F1162" s="148"/>
      <c r="G1162" s="1"/>
    </row>
    <row r="1163" spans="2:7" s="123" customFormat="1" ht="16.5" customHeight="1">
      <c r="B1163" s="148"/>
      <c r="C1163" s="148"/>
      <c r="D1163" s="148"/>
      <c r="E1163" s="148"/>
      <c r="F1163" s="148"/>
      <c r="G1163" s="1"/>
    </row>
    <row r="1164" spans="2:7" s="123" customFormat="1" ht="16.5" customHeight="1">
      <c r="B1164" s="148"/>
      <c r="C1164" s="148"/>
      <c r="D1164" s="148"/>
      <c r="E1164" s="148"/>
      <c r="F1164" s="148"/>
      <c r="G1164" s="1"/>
    </row>
    <row r="1165" spans="2:7" s="123" customFormat="1" ht="16.5" customHeight="1">
      <c r="B1165" s="148"/>
      <c r="C1165" s="148"/>
      <c r="D1165" s="148"/>
      <c r="E1165" s="148"/>
      <c r="F1165" s="148"/>
      <c r="G1165" s="1"/>
    </row>
    <row r="1166" spans="2:7" s="123" customFormat="1" ht="16.5" customHeight="1">
      <c r="B1166" s="148"/>
      <c r="C1166" s="148"/>
      <c r="D1166" s="148"/>
      <c r="E1166" s="148"/>
      <c r="F1166" s="148"/>
      <c r="G1166" s="1"/>
    </row>
    <row r="1167" spans="2:7" s="123" customFormat="1" ht="16.5" customHeight="1">
      <c r="B1167" s="148"/>
      <c r="C1167" s="148"/>
      <c r="D1167" s="148"/>
      <c r="E1167" s="148"/>
      <c r="F1167" s="148"/>
      <c r="G1167" s="1"/>
    </row>
    <row r="1168" spans="2:7" s="123" customFormat="1" ht="16.5" customHeight="1">
      <c r="B1168" s="148"/>
      <c r="C1168" s="148"/>
      <c r="D1168" s="148"/>
      <c r="E1168" s="148"/>
      <c r="F1168" s="148"/>
      <c r="G1168" s="1"/>
    </row>
    <row r="1169" spans="2:7" s="123" customFormat="1" ht="16.5" customHeight="1">
      <c r="B1169" s="148"/>
      <c r="C1169" s="148"/>
      <c r="D1169" s="148"/>
      <c r="E1169" s="148"/>
      <c r="F1169" s="148"/>
      <c r="G1169" s="1"/>
    </row>
    <row r="1170" spans="2:7" s="123" customFormat="1" ht="16.5" customHeight="1">
      <c r="B1170" s="148"/>
      <c r="C1170" s="148"/>
      <c r="D1170" s="148"/>
      <c r="E1170" s="148"/>
      <c r="F1170" s="148"/>
      <c r="G1170" s="1"/>
    </row>
    <row r="1171" spans="2:7" s="123" customFormat="1" ht="16.5" customHeight="1">
      <c r="B1171" s="148"/>
      <c r="C1171" s="148"/>
      <c r="D1171" s="148"/>
      <c r="E1171" s="148"/>
      <c r="F1171" s="148"/>
      <c r="G1171" s="1"/>
    </row>
    <row r="1172" spans="2:7" s="123" customFormat="1" ht="16.5" customHeight="1">
      <c r="B1172" s="148"/>
      <c r="C1172" s="148"/>
      <c r="D1172" s="148"/>
      <c r="E1172" s="148"/>
      <c r="F1172" s="148"/>
      <c r="G1172" s="1"/>
    </row>
    <row r="1173" spans="2:7" s="123" customFormat="1" ht="16.5" customHeight="1">
      <c r="B1173" s="148"/>
      <c r="C1173" s="148"/>
      <c r="D1173" s="148"/>
      <c r="E1173" s="148"/>
      <c r="F1173" s="148"/>
      <c r="G1173" s="1"/>
    </row>
    <row r="1174" spans="2:7" s="123" customFormat="1" ht="16.5" customHeight="1">
      <c r="B1174" s="148"/>
      <c r="C1174" s="148"/>
      <c r="D1174" s="148"/>
      <c r="E1174" s="148"/>
      <c r="F1174" s="148"/>
      <c r="G1174" s="1"/>
    </row>
    <row r="1175" spans="2:7" s="123" customFormat="1" ht="16.5" customHeight="1">
      <c r="B1175" s="148"/>
      <c r="C1175" s="148"/>
      <c r="D1175" s="148"/>
      <c r="E1175" s="148"/>
      <c r="F1175" s="148"/>
      <c r="G1175" s="1"/>
    </row>
    <row r="1176" spans="2:7" s="123" customFormat="1" ht="16.5" customHeight="1">
      <c r="B1176" s="148"/>
      <c r="C1176" s="148"/>
      <c r="D1176" s="148"/>
      <c r="E1176" s="148"/>
      <c r="F1176" s="148"/>
      <c r="G1176" s="1"/>
    </row>
    <row r="1177" spans="2:7" s="123" customFormat="1" ht="16.5" customHeight="1">
      <c r="B1177" s="148"/>
      <c r="C1177" s="148"/>
      <c r="D1177" s="148"/>
      <c r="E1177" s="148"/>
      <c r="F1177" s="148"/>
      <c r="G1177" s="1"/>
    </row>
    <row r="1178" spans="2:7" s="123" customFormat="1" ht="16.5" customHeight="1">
      <c r="B1178" s="148"/>
      <c r="C1178" s="148"/>
      <c r="D1178" s="148"/>
      <c r="E1178" s="148"/>
      <c r="F1178" s="148"/>
      <c r="G1178" s="1"/>
    </row>
    <row r="1179" spans="2:7" s="123" customFormat="1" ht="16.5" customHeight="1">
      <c r="B1179" s="148"/>
      <c r="C1179" s="148"/>
      <c r="D1179" s="148"/>
      <c r="E1179" s="148"/>
      <c r="F1179" s="148"/>
      <c r="G1179" s="1"/>
    </row>
    <row r="1180" spans="2:7" s="123" customFormat="1" ht="16.5" customHeight="1">
      <c r="B1180" s="148"/>
      <c r="C1180" s="148"/>
      <c r="D1180" s="148"/>
      <c r="E1180" s="148"/>
      <c r="F1180" s="148"/>
      <c r="G1180" s="1"/>
    </row>
    <row r="1181" spans="2:7" s="123" customFormat="1" ht="16.5" customHeight="1">
      <c r="B1181" s="148"/>
      <c r="C1181" s="148"/>
      <c r="D1181" s="148"/>
      <c r="E1181" s="148"/>
      <c r="F1181" s="148"/>
      <c r="G1181" s="1"/>
    </row>
    <row r="1182" spans="2:7" s="123" customFormat="1" ht="16.5" customHeight="1">
      <c r="B1182" s="148"/>
      <c r="C1182" s="148"/>
      <c r="D1182" s="148"/>
      <c r="E1182" s="148"/>
      <c r="F1182" s="148"/>
      <c r="G1182" s="1"/>
    </row>
    <row r="1183" spans="2:7" s="123" customFormat="1" ht="16.5" customHeight="1">
      <c r="B1183" s="148"/>
      <c r="C1183" s="148"/>
      <c r="D1183" s="148"/>
      <c r="E1183" s="148"/>
      <c r="F1183" s="148"/>
      <c r="G1183" s="1"/>
    </row>
    <row r="1184" spans="2:7" s="123" customFormat="1" ht="16.5" customHeight="1">
      <c r="B1184" s="148"/>
      <c r="C1184" s="148"/>
      <c r="D1184" s="148"/>
      <c r="E1184" s="148"/>
      <c r="F1184" s="148"/>
      <c r="G1184" s="1"/>
    </row>
    <row r="1185" spans="2:7" s="123" customFormat="1" ht="16.5" customHeight="1">
      <c r="B1185" s="148"/>
      <c r="C1185" s="148"/>
      <c r="D1185" s="148"/>
      <c r="E1185" s="148"/>
      <c r="F1185" s="148"/>
      <c r="G1185" s="1"/>
    </row>
    <row r="1186" spans="2:7" s="123" customFormat="1" ht="16.5" customHeight="1">
      <c r="B1186" s="148"/>
      <c r="C1186" s="148"/>
      <c r="D1186" s="148"/>
      <c r="E1186" s="148"/>
      <c r="F1186" s="148"/>
      <c r="G1186" s="1"/>
    </row>
    <row r="1187" spans="2:7" s="123" customFormat="1" ht="16.5" customHeight="1">
      <c r="B1187" s="148"/>
      <c r="C1187" s="148"/>
      <c r="D1187" s="148"/>
      <c r="E1187" s="148"/>
      <c r="F1187" s="148"/>
      <c r="G1187" s="1"/>
    </row>
    <row r="1188" spans="2:7" s="123" customFormat="1" ht="16.5" customHeight="1">
      <c r="B1188" s="148"/>
      <c r="C1188" s="148"/>
      <c r="D1188" s="148"/>
      <c r="E1188" s="148"/>
      <c r="F1188" s="148"/>
      <c r="G1188" s="1"/>
    </row>
    <row r="1189" spans="2:7" s="123" customFormat="1" ht="16.5" customHeight="1">
      <c r="B1189" s="148"/>
      <c r="C1189" s="148"/>
      <c r="D1189" s="148"/>
      <c r="E1189" s="148"/>
      <c r="F1189" s="148"/>
      <c r="G1189" s="1"/>
    </row>
    <row r="1190" spans="2:7" s="123" customFormat="1" ht="16.5" customHeight="1">
      <c r="B1190" s="148"/>
      <c r="C1190" s="148"/>
      <c r="D1190" s="148"/>
      <c r="E1190" s="148"/>
      <c r="F1190" s="148"/>
      <c r="G1190" s="1"/>
    </row>
    <row r="1191" spans="2:7" s="123" customFormat="1" ht="16.5" customHeight="1">
      <c r="B1191" s="148"/>
      <c r="C1191" s="148"/>
      <c r="D1191" s="148"/>
      <c r="E1191" s="148"/>
      <c r="F1191" s="148"/>
      <c r="G1191" s="1"/>
    </row>
    <row r="1192" spans="2:7" s="123" customFormat="1" ht="16.5" customHeight="1">
      <c r="B1192" s="148"/>
      <c r="C1192" s="148"/>
      <c r="D1192" s="148"/>
      <c r="E1192" s="148"/>
      <c r="F1192" s="148"/>
      <c r="G1192" s="1"/>
    </row>
    <row r="1193" spans="2:7" s="123" customFormat="1" ht="16.5" customHeight="1">
      <c r="B1193" s="148"/>
      <c r="C1193" s="148"/>
      <c r="D1193" s="148"/>
      <c r="E1193" s="148"/>
      <c r="F1193" s="148"/>
      <c r="G1193" s="1"/>
    </row>
    <row r="1194" spans="2:7" s="123" customFormat="1" ht="16.5" customHeight="1">
      <c r="B1194" s="148"/>
      <c r="C1194" s="148"/>
      <c r="D1194" s="148"/>
      <c r="E1194" s="148"/>
      <c r="F1194" s="148"/>
      <c r="G1194" s="1"/>
    </row>
    <row r="1195" spans="2:7" s="123" customFormat="1" ht="16.5" customHeight="1">
      <c r="B1195" s="148"/>
      <c r="C1195" s="148"/>
      <c r="D1195" s="148"/>
      <c r="E1195" s="148"/>
      <c r="F1195" s="148"/>
      <c r="G1195" s="1"/>
    </row>
    <row r="1196" spans="2:7" s="123" customFormat="1" ht="16.5" customHeight="1">
      <c r="B1196" s="148"/>
      <c r="C1196" s="148"/>
      <c r="D1196" s="148"/>
      <c r="E1196" s="148"/>
      <c r="F1196" s="148"/>
      <c r="G1196" s="1"/>
    </row>
    <row r="1197" spans="2:7" s="123" customFormat="1" ht="16.5" customHeight="1">
      <c r="B1197" s="148"/>
      <c r="C1197" s="148"/>
      <c r="D1197" s="148"/>
      <c r="E1197" s="148"/>
      <c r="F1197" s="148"/>
      <c r="G1197" s="1"/>
    </row>
    <row r="1198" spans="2:7" s="123" customFormat="1" ht="16.5" customHeight="1">
      <c r="B1198" s="148"/>
      <c r="C1198" s="148"/>
      <c r="D1198" s="148"/>
      <c r="E1198" s="148"/>
      <c r="F1198" s="148"/>
      <c r="G1198" s="1"/>
    </row>
    <row r="1199" spans="2:7" s="123" customFormat="1" ht="16.5" customHeight="1">
      <c r="B1199" s="148"/>
      <c r="C1199" s="148"/>
      <c r="D1199" s="148"/>
      <c r="E1199" s="148"/>
      <c r="F1199" s="148"/>
      <c r="G1199" s="1"/>
    </row>
    <row r="1200" spans="2:7" s="123" customFormat="1" ht="16.5" customHeight="1">
      <c r="B1200" s="148"/>
      <c r="C1200" s="148"/>
      <c r="D1200" s="148"/>
      <c r="E1200" s="148"/>
      <c r="F1200" s="148"/>
      <c r="G1200" s="1"/>
    </row>
    <row r="1201" spans="2:7" s="123" customFormat="1" ht="16.5" customHeight="1">
      <c r="B1201" s="148"/>
      <c r="C1201" s="148"/>
      <c r="D1201" s="148"/>
      <c r="E1201" s="148"/>
      <c r="F1201" s="148"/>
      <c r="G1201" s="1"/>
    </row>
    <row r="1202" spans="2:7" s="123" customFormat="1" ht="16.5" customHeight="1">
      <c r="B1202" s="148"/>
      <c r="C1202" s="148"/>
      <c r="D1202" s="148"/>
      <c r="E1202" s="148"/>
      <c r="F1202" s="148"/>
      <c r="G1202" s="1"/>
    </row>
    <row r="1203" spans="2:7" s="123" customFormat="1" ht="16.5" customHeight="1">
      <c r="B1203" s="148"/>
      <c r="C1203" s="148"/>
      <c r="D1203" s="148"/>
      <c r="E1203" s="148"/>
      <c r="F1203" s="148"/>
      <c r="G1203" s="1"/>
    </row>
    <row r="1204" spans="2:7" s="123" customFormat="1" ht="16.5" customHeight="1">
      <c r="B1204" s="148"/>
      <c r="C1204" s="148"/>
      <c r="D1204" s="148"/>
      <c r="E1204" s="148"/>
      <c r="F1204" s="148"/>
      <c r="G1204" s="1"/>
    </row>
    <row r="1205" spans="2:7" s="123" customFormat="1" ht="16.5" customHeight="1">
      <c r="B1205" s="148"/>
      <c r="C1205" s="148"/>
      <c r="D1205" s="148"/>
      <c r="E1205" s="148"/>
      <c r="F1205" s="148"/>
      <c r="G1205" s="1"/>
    </row>
    <row r="1206" spans="2:7" s="123" customFormat="1" ht="16.5" customHeight="1">
      <c r="B1206" s="148"/>
      <c r="C1206" s="148"/>
      <c r="D1206" s="148"/>
      <c r="E1206" s="148"/>
      <c r="F1206" s="148"/>
      <c r="G1206" s="1"/>
    </row>
    <row r="1207" spans="2:7" s="123" customFormat="1" ht="16.5" customHeight="1">
      <c r="B1207" s="148"/>
      <c r="C1207" s="148"/>
      <c r="D1207" s="148"/>
      <c r="E1207" s="148"/>
      <c r="F1207" s="148"/>
      <c r="G1207" s="1"/>
    </row>
    <row r="1208" spans="2:7" s="123" customFormat="1" ht="16.5" customHeight="1">
      <c r="B1208" s="148"/>
      <c r="C1208" s="148"/>
      <c r="D1208" s="148"/>
      <c r="E1208" s="148"/>
      <c r="F1208" s="148"/>
      <c r="G1208" s="1"/>
    </row>
    <row r="1209" spans="2:7" s="123" customFormat="1" ht="16.5" customHeight="1">
      <c r="B1209" s="148"/>
      <c r="C1209" s="148"/>
      <c r="D1209" s="148"/>
      <c r="E1209" s="148"/>
      <c r="F1209" s="148"/>
      <c r="G1209" s="1"/>
    </row>
    <row r="1210" spans="2:7" s="123" customFormat="1" ht="16.5" customHeight="1">
      <c r="B1210" s="148"/>
      <c r="C1210" s="148"/>
      <c r="D1210" s="148"/>
      <c r="E1210" s="148"/>
      <c r="F1210" s="148"/>
      <c r="G1210" s="1"/>
    </row>
    <row r="1211" spans="2:7" s="123" customFormat="1" ht="16.5" customHeight="1">
      <c r="B1211" s="148"/>
      <c r="C1211" s="148"/>
      <c r="D1211" s="148"/>
      <c r="E1211" s="148"/>
      <c r="F1211" s="148"/>
      <c r="G1211" s="1"/>
    </row>
    <row r="1212" spans="2:7" s="123" customFormat="1" ht="16.5" customHeight="1">
      <c r="B1212" s="148"/>
      <c r="C1212" s="148"/>
      <c r="D1212" s="148"/>
      <c r="E1212" s="148"/>
      <c r="F1212" s="148"/>
      <c r="G1212" s="1"/>
    </row>
    <row r="1213" spans="2:7" s="123" customFormat="1" ht="16.5" customHeight="1">
      <c r="B1213" s="148"/>
      <c r="C1213" s="148"/>
      <c r="D1213" s="148"/>
      <c r="E1213" s="148"/>
      <c r="F1213" s="148"/>
      <c r="G1213" s="1"/>
    </row>
    <row r="1214" spans="2:7" s="123" customFormat="1" ht="16.5" customHeight="1">
      <c r="B1214" s="148"/>
      <c r="C1214" s="148"/>
      <c r="D1214" s="148"/>
      <c r="E1214" s="148"/>
      <c r="F1214" s="148"/>
      <c r="G1214" s="1"/>
    </row>
    <row r="1215" spans="2:7" s="123" customFormat="1" ht="16.5" customHeight="1">
      <c r="B1215" s="148"/>
      <c r="C1215" s="148"/>
      <c r="D1215" s="148"/>
      <c r="E1215" s="148"/>
      <c r="F1215" s="148"/>
      <c r="G1215" s="1"/>
    </row>
    <row r="1216" spans="2:7" s="123" customFormat="1" ht="16.5" customHeight="1">
      <c r="B1216" s="148"/>
      <c r="C1216" s="148"/>
      <c r="D1216" s="148"/>
      <c r="E1216" s="148"/>
      <c r="F1216" s="148"/>
      <c r="G1216" s="1"/>
    </row>
    <row r="1217" spans="2:7" s="123" customFormat="1" ht="16.5" customHeight="1">
      <c r="B1217" s="148"/>
      <c r="C1217" s="148"/>
      <c r="D1217" s="148"/>
      <c r="E1217" s="148"/>
      <c r="F1217" s="148"/>
      <c r="G1217" s="1"/>
    </row>
    <row r="1218" spans="2:7" s="123" customFormat="1" ht="16.5" customHeight="1">
      <c r="B1218" s="148"/>
      <c r="C1218" s="148"/>
      <c r="D1218" s="148"/>
      <c r="E1218" s="148"/>
      <c r="F1218" s="148"/>
      <c r="G1218" s="1"/>
    </row>
    <row r="1219" spans="2:7" s="123" customFormat="1" ht="16.5" customHeight="1">
      <c r="B1219" s="148"/>
      <c r="C1219" s="148"/>
      <c r="D1219" s="148"/>
      <c r="E1219" s="148"/>
      <c r="F1219" s="148"/>
      <c r="G1219" s="1"/>
    </row>
    <row r="1220" spans="2:7" s="123" customFormat="1" ht="16.5" customHeight="1">
      <c r="B1220" s="148"/>
      <c r="C1220" s="148"/>
      <c r="D1220" s="148"/>
      <c r="E1220" s="148"/>
      <c r="F1220" s="148"/>
      <c r="G1220" s="1"/>
    </row>
    <row r="1221" spans="2:7" s="123" customFormat="1" ht="16.5" customHeight="1">
      <c r="B1221" s="148"/>
      <c r="C1221" s="148"/>
      <c r="D1221" s="148"/>
      <c r="E1221" s="148"/>
      <c r="F1221" s="148"/>
      <c r="G1221" s="1"/>
    </row>
    <row r="1222" spans="2:7" s="123" customFormat="1" ht="16.5" customHeight="1">
      <c r="B1222" s="148"/>
      <c r="C1222" s="148"/>
      <c r="D1222" s="148"/>
      <c r="E1222" s="148"/>
      <c r="F1222" s="148"/>
      <c r="G1222" s="1"/>
    </row>
    <row r="1223" spans="2:7" s="123" customFormat="1" ht="16.5" customHeight="1">
      <c r="B1223" s="148"/>
      <c r="C1223" s="148"/>
      <c r="D1223" s="148"/>
      <c r="E1223" s="148"/>
      <c r="F1223" s="148"/>
      <c r="G1223" s="1"/>
    </row>
    <row r="1224" spans="2:7" s="123" customFormat="1" ht="16.5" customHeight="1">
      <c r="B1224" s="148"/>
      <c r="C1224" s="148"/>
      <c r="D1224" s="148"/>
      <c r="E1224" s="148"/>
      <c r="F1224" s="148"/>
      <c r="G1224" s="1"/>
    </row>
    <row r="1225" spans="2:7" s="123" customFormat="1" ht="16.5" customHeight="1">
      <c r="B1225" s="148"/>
      <c r="C1225" s="148"/>
      <c r="D1225" s="148"/>
      <c r="E1225" s="148"/>
      <c r="F1225" s="148"/>
      <c r="G1225" s="1"/>
    </row>
    <row r="1226" spans="2:7" s="123" customFormat="1" ht="16.5" customHeight="1">
      <c r="B1226" s="148"/>
      <c r="C1226" s="148"/>
      <c r="D1226" s="148"/>
      <c r="E1226" s="148"/>
      <c r="F1226" s="148"/>
      <c r="G1226" s="1"/>
    </row>
    <row r="1227" spans="2:7" s="123" customFormat="1" ht="16.5" customHeight="1">
      <c r="B1227" s="148"/>
      <c r="C1227" s="148"/>
      <c r="D1227" s="148"/>
      <c r="E1227" s="148"/>
      <c r="F1227" s="148"/>
      <c r="G1227" s="1"/>
    </row>
    <row r="1228" spans="2:7" s="123" customFormat="1" ht="16.5" customHeight="1">
      <c r="B1228" s="148"/>
      <c r="C1228" s="148"/>
      <c r="D1228" s="148"/>
      <c r="E1228" s="148"/>
      <c r="F1228" s="148"/>
      <c r="G1228" s="1"/>
    </row>
    <row r="1229" spans="2:7" s="123" customFormat="1" ht="16.5" customHeight="1">
      <c r="B1229" s="148"/>
      <c r="C1229" s="148"/>
      <c r="D1229" s="148"/>
      <c r="E1229" s="148"/>
      <c r="F1229" s="148"/>
      <c r="G1229" s="1"/>
    </row>
    <row r="1230" spans="2:7" s="123" customFormat="1" ht="16.5" customHeight="1">
      <c r="B1230" s="148"/>
      <c r="C1230" s="148"/>
      <c r="D1230" s="148"/>
      <c r="E1230" s="148"/>
      <c r="F1230" s="148"/>
      <c r="G1230" s="1"/>
    </row>
    <row r="1231" spans="2:7" s="123" customFormat="1" ht="16.5" customHeight="1">
      <c r="B1231" s="148"/>
      <c r="C1231" s="148"/>
      <c r="D1231" s="148"/>
      <c r="E1231" s="148"/>
      <c r="F1231" s="148"/>
      <c r="G1231" s="1"/>
    </row>
    <row r="1232" spans="2:7" s="123" customFormat="1" ht="16.5" customHeight="1">
      <c r="B1232" s="148"/>
      <c r="C1232" s="148"/>
      <c r="D1232" s="148"/>
      <c r="E1232" s="148"/>
      <c r="F1232" s="148"/>
      <c r="G1232" s="1"/>
    </row>
    <row r="1233" spans="2:7" s="123" customFormat="1" ht="16.5" customHeight="1">
      <c r="B1233" s="148"/>
      <c r="C1233" s="148"/>
      <c r="D1233" s="148"/>
      <c r="E1233" s="148"/>
      <c r="F1233" s="148"/>
      <c r="G1233" s="1"/>
    </row>
    <row r="1234" spans="2:7" s="123" customFormat="1" ht="16.5" customHeight="1">
      <c r="B1234" s="148"/>
      <c r="C1234" s="148"/>
      <c r="D1234" s="148"/>
      <c r="E1234" s="148"/>
      <c r="F1234" s="148"/>
      <c r="G1234" s="1"/>
    </row>
    <row r="1235" spans="2:7" s="123" customFormat="1" ht="16.5" customHeight="1">
      <c r="B1235" s="148"/>
      <c r="C1235" s="148"/>
      <c r="D1235" s="148"/>
      <c r="E1235" s="148"/>
      <c r="F1235" s="148"/>
      <c r="G1235" s="1"/>
    </row>
    <row r="1236" spans="2:7" s="123" customFormat="1" ht="16.5" customHeight="1">
      <c r="B1236" s="148"/>
      <c r="C1236" s="148"/>
      <c r="D1236" s="148"/>
      <c r="E1236" s="148"/>
      <c r="F1236" s="148"/>
      <c r="G1236" s="1"/>
    </row>
    <row r="1237" spans="2:7" s="123" customFormat="1" ht="16.5" customHeight="1">
      <c r="B1237" s="148"/>
      <c r="C1237" s="148"/>
      <c r="D1237" s="148"/>
      <c r="E1237" s="148"/>
      <c r="F1237" s="148"/>
      <c r="G1237" s="1"/>
    </row>
    <row r="1238" spans="2:7" s="123" customFormat="1" ht="16.5" customHeight="1">
      <c r="B1238" s="148"/>
      <c r="C1238" s="148"/>
      <c r="D1238" s="148"/>
      <c r="E1238" s="148"/>
      <c r="F1238" s="148"/>
      <c r="G1238" s="1"/>
    </row>
    <row r="1239" spans="2:7" s="123" customFormat="1" ht="16.5" customHeight="1">
      <c r="B1239" s="148"/>
      <c r="C1239" s="148"/>
      <c r="D1239" s="148"/>
      <c r="E1239" s="148"/>
      <c r="F1239" s="148"/>
      <c r="G1239" s="1"/>
    </row>
    <row r="1240" spans="2:7" s="123" customFormat="1" ht="16.5" customHeight="1">
      <c r="B1240" s="148"/>
      <c r="C1240" s="148"/>
      <c r="D1240" s="148"/>
      <c r="E1240" s="148"/>
      <c r="F1240" s="148"/>
      <c r="G1240" s="1"/>
    </row>
    <row r="1241" spans="2:7" s="123" customFormat="1" ht="16.5" customHeight="1">
      <c r="B1241" s="148"/>
      <c r="C1241" s="148"/>
      <c r="D1241" s="148"/>
      <c r="E1241" s="148"/>
      <c r="F1241" s="148"/>
      <c r="G1241" s="1"/>
    </row>
    <row r="1242" spans="2:7" s="123" customFormat="1" ht="16.5" customHeight="1">
      <c r="B1242" s="148"/>
      <c r="C1242" s="148"/>
      <c r="D1242" s="148"/>
      <c r="E1242" s="148"/>
      <c r="F1242" s="148"/>
      <c r="G1242" s="1"/>
    </row>
    <row r="1243" spans="2:7" s="123" customFormat="1" ht="16.5" customHeight="1">
      <c r="B1243" s="148"/>
      <c r="C1243" s="148"/>
      <c r="D1243" s="148"/>
      <c r="E1243" s="148"/>
      <c r="F1243" s="148"/>
      <c r="G1243" s="1"/>
    </row>
    <row r="1244" spans="2:7" s="123" customFormat="1" ht="16.5" customHeight="1">
      <c r="B1244" s="148"/>
      <c r="C1244" s="148"/>
      <c r="D1244" s="148"/>
      <c r="E1244" s="148"/>
      <c r="F1244" s="148"/>
      <c r="G1244" s="1"/>
    </row>
    <row r="1245" spans="2:7" s="123" customFormat="1" ht="16.5" customHeight="1">
      <c r="B1245" s="148"/>
      <c r="C1245" s="148"/>
      <c r="D1245" s="148"/>
      <c r="E1245" s="148"/>
      <c r="F1245" s="148"/>
      <c r="G1245" s="1"/>
    </row>
    <row r="1246" spans="2:7" s="123" customFormat="1" ht="16.5" customHeight="1">
      <c r="B1246" s="148"/>
      <c r="C1246" s="148"/>
      <c r="D1246" s="148"/>
      <c r="E1246" s="148"/>
      <c r="F1246" s="148"/>
      <c r="G1246" s="1"/>
    </row>
    <row r="1247" spans="2:7" s="123" customFormat="1" ht="16.5" customHeight="1">
      <c r="B1247" s="148"/>
      <c r="C1247" s="148"/>
      <c r="D1247" s="148"/>
      <c r="E1247" s="148"/>
      <c r="F1247" s="148"/>
      <c r="G1247" s="1"/>
    </row>
    <row r="1248" spans="2:7" s="123" customFormat="1" ht="16.5" customHeight="1">
      <c r="B1248" s="148"/>
      <c r="C1248" s="148"/>
      <c r="D1248" s="148"/>
      <c r="E1248" s="148"/>
      <c r="F1248" s="148"/>
      <c r="G1248" s="1"/>
    </row>
    <row r="1249" spans="2:7" s="123" customFormat="1" ht="16.5" customHeight="1">
      <c r="B1249" s="148"/>
      <c r="C1249" s="148"/>
      <c r="D1249" s="148"/>
      <c r="E1249" s="148"/>
      <c r="F1249" s="148"/>
      <c r="G1249" s="1"/>
    </row>
    <row r="1250" spans="2:7" s="123" customFormat="1" ht="16.5" customHeight="1">
      <c r="B1250" s="148"/>
      <c r="C1250" s="148"/>
      <c r="D1250" s="148"/>
      <c r="E1250" s="148"/>
      <c r="F1250" s="148"/>
      <c r="G1250" s="1"/>
    </row>
    <row r="1251" spans="2:7" s="123" customFormat="1" ht="16.5" customHeight="1">
      <c r="B1251" s="148"/>
      <c r="C1251" s="148"/>
      <c r="D1251" s="148"/>
      <c r="E1251" s="148"/>
      <c r="F1251" s="148"/>
      <c r="G1251" s="1"/>
    </row>
    <row r="1252" spans="2:7" s="123" customFormat="1" ht="16.5" customHeight="1">
      <c r="B1252" s="148"/>
      <c r="C1252" s="148"/>
      <c r="D1252" s="148"/>
      <c r="E1252" s="148"/>
      <c r="F1252" s="148"/>
      <c r="G1252" s="1"/>
    </row>
    <row r="1253" spans="2:7" s="123" customFormat="1" ht="16.5" customHeight="1">
      <c r="B1253" s="148"/>
      <c r="C1253" s="148"/>
      <c r="D1253" s="148"/>
      <c r="E1253" s="148"/>
      <c r="F1253" s="148"/>
      <c r="G1253" s="1"/>
    </row>
    <row r="1254" spans="2:7" s="123" customFormat="1" ht="16.5" customHeight="1">
      <c r="B1254" s="148"/>
      <c r="C1254" s="148"/>
      <c r="D1254" s="148"/>
      <c r="E1254" s="148"/>
      <c r="F1254" s="148"/>
      <c r="G1254" s="1"/>
    </row>
    <row r="1255" spans="2:7" s="123" customFormat="1" ht="16.5" customHeight="1">
      <c r="B1255" s="148"/>
      <c r="C1255" s="148"/>
      <c r="D1255" s="148"/>
      <c r="E1255" s="148"/>
      <c r="F1255" s="148"/>
      <c r="G1255" s="1"/>
    </row>
    <row r="1256" spans="2:7" s="123" customFormat="1" ht="16.5" customHeight="1">
      <c r="B1256" s="148"/>
      <c r="C1256" s="148"/>
      <c r="D1256" s="148"/>
      <c r="E1256" s="148"/>
      <c r="F1256" s="148"/>
      <c r="G1256" s="1"/>
    </row>
    <row r="1257" spans="2:7" s="123" customFormat="1" ht="16.5" customHeight="1">
      <c r="B1257" s="148"/>
      <c r="C1257" s="148"/>
      <c r="D1257" s="148"/>
      <c r="E1257" s="148"/>
      <c r="F1257" s="148"/>
      <c r="G1257" s="1"/>
    </row>
    <row r="1258" spans="2:7" s="123" customFormat="1" ht="16.5" customHeight="1">
      <c r="B1258" s="148"/>
      <c r="C1258" s="148"/>
      <c r="D1258" s="148"/>
      <c r="E1258" s="148"/>
      <c r="F1258" s="148"/>
      <c r="G1258" s="1"/>
    </row>
    <row r="1259" spans="2:7" s="123" customFormat="1" ht="16.5" customHeight="1">
      <c r="B1259" s="148"/>
      <c r="C1259" s="148"/>
      <c r="D1259" s="148"/>
      <c r="E1259" s="148"/>
      <c r="F1259" s="148"/>
      <c r="G1259" s="1"/>
    </row>
    <row r="1260" spans="2:7" s="123" customFormat="1" ht="16.5" customHeight="1">
      <c r="B1260" s="148"/>
      <c r="C1260" s="148"/>
      <c r="D1260" s="148"/>
      <c r="E1260" s="148"/>
      <c r="F1260" s="148"/>
      <c r="G1260" s="1"/>
    </row>
    <row r="1261" spans="2:7" s="123" customFormat="1" ht="16.5" customHeight="1">
      <c r="B1261" s="148"/>
      <c r="C1261" s="148"/>
      <c r="D1261" s="148"/>
      <c r="E1261" s="148"/>
      <c r="F1261" s="148"/>
      <c r="G1261" s="1"/>
    </row>
    <row r="1262" spans="2:7" s="123" customFormat="1" ht="16.5" customHeight="1">
      <c r="B1262" s="148"/>
      <c r="C1262" s="148"/>
      <c r="D1262" s="148"/>
      <c r="E1262" s="148"/>
      <c r="F1262" s="148"/>
      <c r="G1262" s="1"/>
    </row>
    <row r="1263" spans="2:7" s="123" customFormat="1" ht="16.5" customHeight="1">
      <c r="B1263" s="148"/>
      <c r="C1263" s="148"/>
      <c r="D1263" s="148"/>
      <c r="E1263" s="148"/>
      <c r="F1263" s="148"/>
      <c r="G1263" s="1"/>
    </row>
    <row r="1264" spans="2:7" s="123" customFormat="1" ht="16.5" customHeight="1">
      <c r="B1264" s="148"/>
      <c r="C1264" s="148"/>
      <c r="D1264" s="148"/>
      <c r="E1264" s="148"/>
      <c r="F1264" s="148"/>
      <c r="G1264" s="1"/>
    </row>
    <row r="1265" spans="2:7" s="123" customFormat="1" ht="16.5" customHeight="1">
      <c r="B1265" s="148"/>
      <c r="C1265" s="148"/>
      <c r="D1265" s="148"/>
      <c r="E1265" s="148"/>
      <c r="F1265" s="148"/>
      <c r="G1265" s="1"/>
    </row>
    <row r="1266" spans="2:7" s="123" customFormat="1" ht="16.5" customHeight="1">
      <c r="B1266" s="148"/>
      <c r="C1266" s="148"/>
      <c r="D1266" s="148"/>
      <c r="E1266" s="148"/>
      <c r="F1266" s="148"/>
      <c r="G1266" s="1"/>
    </row>
    <row r="1267" spans="2:7" s="123" customFormat="1" ht="16.5" customHeight="1">
      <c r="B1267" s="148"/>
      <c r="C1267" s="148"/>
      <c r="D1267" s="148"/>
      <c r="E1267" s="148"/>
      <c r="F1267" s="148"/>
      <c r="G1267" s="1"/>
    </row>
    <row r="1268" spans="2:7" s="123" customFormat="1" ht="16.5" customHeight="1">
      <c r="B1268" s="148"/>
      <c r="C1268" s="148"/>
      <c r="D1268" s="148"/>
      <c r="E1268" s="148"/>
      <c r="F1268" s="148"/>
      <c r="G1268" s="1"/>
    </row>
    <row r="1269" spans="2:7" s="123" customFormat="1" ht="16.5" customHeight="1">
      <c r="B1269" s="148"/>
      <c r="C1269" s="148"/>
      <c r="D1269" s="148"/>
      <c r="E1269" s="148"/>
      <c r="F1269" s="148"/>
      <c r="G1269" s="1"/>
    </row>
    <row r="1270" spans="2:7" s="123" customFormat="1" ht="16.5" customHeight="1">
      <c r="B1270" s="148"/>
      <c r="C1270" s="148"/>
      <c r="D1270" s="148"/>
      <c r="E1270" s="148"/>
      <c r="F1270" s="148"/>
      <c r="G1270" s="1"/>
    </row>
    <row r="1271" spans="2:7" s="123" customFormat="1" ht="16.5" customHeight="1">
      <c r="B1271" s="148"/>
      <c r="C1271" s="148"/>
      <c r="D1271" s="148"/>
      <c r="E1271" s="148"/>
      <c r="F1271" s="148"/>
      <c r="G1271" s="1"/>
    </row>
    <row r="1272" spans="2:7" s="123" customFormat="1" ht="16.5" customHeight="1">
      <c r="B1272" s="148"/>
      <c r="C1272" s="148"/>
      <c r="D1272" s="148"/>
      <c r="E1272" s="148"/>
      <c r="F1272" s="148"/>
      <c r="G1272" s="1"/>
    </row>
    <row r="1273" spans="2:7" s="123" customFormat="1" ht="16.5" customHeight="1">
      <c r="B1273" s="148"/>
      <c r="C1273" s="148"/>
      <c r="D1273" s="148"/>
      <c r="E1273" s="148"/>
      <c r="F1273" s="148"/>
      <c r="G1273" s="1"/>
    </row>
    <row r="1274" spans="2:7" s="123" customFormat="1" ht="16.5" customHeight="1">
      <c r="B1274" s="148"/>
      <c r="C1274" s="148"/>
      <c r="D1274" s="148"/>
      <c r="E1274" s="148"/>
      <c r="F1274" s="148"/>
      <c r="G1274" s="1"/>
    </row>
    <row r="1275" spans="2:7" s="123" customFormat="1" ht="16.5" customHeight="1">
      <c r="B1275" s="148"/>
      <c r="C1275" s="148"/>
      <c r="D1275" s="148"/>
      <c r="E1275" s="148"/>
      <c r="F1275" s="148"/>
      <c r="G1275" s="1"/>
    </row>
    <row r="1276" spans="2:7" s="123" customFormat="1" ht="16.5" customHeight="1">
      <c r="B1276" s="148"/>
      <c r="C1276" s="148"/>
      <c r="D1276" s="148"/>
      <c r="E1276" s="148"/>
      <c r="F1276" s="148"/>
      <c r="G1276" s="1"/>
    </row>
    <row r="1277" spans="2:7" s="123" customFormat="1" ht="16.5" customHeight="1">
      <c r="B1277" s="148"/>
      <c r="C1277" s="148"/>
      <c r="D1277" s="148"/>
      <c r="E1277" s="148"/>
      <c r="F1277" s="148"/>
      <c r="G1277" s="1"/>
    </row>
    <row r="1278" spans="2:7" s="123" customFormat="1" ht="16.5" customHeight="1">
      <c r="B1278" s="148"/>
      <c r="C1278" s="148"/>
      <c r="D1278" s="148"/>
      <c r="E1278" s="148"/>
      <c r="F1278" s="148"/>
      <c r="G1278" s="1"/>
    </row>
    <row r="1279" spans="2:7" s="123" customFormat="1" ht="16.5" customHeight="1">
      <c r="B1279" s="148"/>
      <c r="C1279" s="148"/>
      <c r="D1279" s="148"/>
      <c r="E1279" s="148"/>
      <c r="F1279" s="148"/>
      <c r="G1279" s="1"/>
    </row>
    <row r="1280" spans="2:7" s="123" customFormat="1" ht="16.5" customHeight="1">
      <c r="B1280" s="148"/>
      <c r="C1280" s="148"/>
      <c r="D1280" s="148"/>
      <c r="E1280" s="148"/>
      <c r="F1280" s="148"/>
      <c r="G1280" s="1"/>
    </row>
    <row r="1281" spans="2:7" s="123" customFormat="1" ht="16.5" customHeight="1">
      <c r="B1281" s="148"/>
      <c r="C1281" s="148"/>
      <c r="D1281" s="148"/>
      <c r="E1281" s="148"/>
      <c r="F1281" s="148"/>
      <c r="G1281" s="1"/>
    </row>
    <row r="1282" spans="2:7" s="123" customFormat="1" ht="16.5" customHeight="1">
      <c r="B1282" s="148"/>
      <c r="C1282" s="148"/>
      <c r="D1282" s="148"/>
      <c r="E1282" s="148"/>
      <c r="F1282" s="148"/>
      <c r="G1282" s="1"/>
    </row>
    <row r="1283" spans="2:7" s="123" customFormat="1" ht="16.5" customHeight="1">
      <c r="B1283" s="148"/>
      <c r="C1283" s="148"/>
      <c r="D1283" s="148"/>
      <c r="E1283" s="148"/>
      <c r="F1283" s="148"/>
      <c r="G1283" s="1"/>
    </row>
    <row r="1284" spans="2:7" s="123" customFormat="1" ht="16.5" customHeight="1">
      <c r="B1284" s="148"/>
      <c r="C1284" s="148"/>
      <c r="D1284" s="148"/>
      <c r="E1284" s="148"/>
      <c r="F1284" s="148"/>
      <c r="G1284" s="1"/>
    </row>
    <row r="1285" spans="2:7" s="123" customFormat="1" ht="16.5" customHeight="1">
      <c r="B1285" s="148"/>
      <c r="C1285" s="148"/>
      <c r="D1285" s="148"/>
      <c r="E1285" s="148"/>
      <c r="F1285" s="148"/>
      <c r="G1285" s="1"/>
    </row>
    <row r="1286" spans="2:7" s="123" customFormat="1" ht="16.5" customHeight="1">
      <c r="B1286" s="148"/>
      <c r="C1286" s="148"/>
      <c r="D1286" s="148"/>
      <c r="E1286" s="148"/>
      <c r="F1286" s="148"/>
      <c r="G1286" s="1"/>
    </row>
    <row r="1287" spans="2:7" s="123" customFormat="1" ht="16.5" customHeight="1">
      <c r="B1287" s="148"/>
      <c r="C1287" s="148"/>
      <c r="D1287" s="148"/>
      <c r="E1287" s="148"/>
      <c r="F1287" s="148"/>
      <c r="G1287" s="1"/>
    </row>
    <row r="1288" spans="2:7" s="123" customFormat="1" ht="16.5" customHeight="1">
      <c r="B1288" s="148"/>
      <c r="C1288" s="148"/>
      <c r="D1288" s="148"/>
      <c r="E1288" s="148"/>
      <c r="F1288" s="148"/>
      <c r="G1288" s="1"/>
    </row>
    <row r="1289" spans="2:7" s="123" customFormat="1" ht="16.5" customHeight="1">
      <c r="B1289" s="148"/>
      <c r="C1289" s="148"/>
      <c r="D1289" s="148"/>
      <c r="E1289" s="148"/>
      <c r="F1289" s="148"/>
      <c r="G1289" s="1"/>
    </row>
    <row r="1290" spans="2:7" s="123" customFormat="1" ht="16.5" customHeight="1">
      <c r="B1290" s="148"/>
      <c r="C1290" s="148"/>
      <c r="D1290" s="148"/>
      <c r="E1290" s="148"/>
      <c r="F1290" s="148"/>
      <c r="G1290" s="1"/>
    </row>
    <row r="1291" spans="2:7" s="123" customFormat="1" ht="16.5" customHeight="1">
      <c r="B1291" s="148"/>
      <c r="C1291" s="148"/>
      <c r="D1291" s="148"/>
      <c r="E1291" s="148"/>
      <c r="F1291" s="148"/>
      <c r="G1291" s="1"/>
    </row>
    <row r="1292" spans="2:7" s="123" customFormat="1" ht="16.5" customHeight="1">
      <c r="B1292" s="148"/>
      <c r="C1292" s="148"/>
      <c r="D1292" s="148"/>
      <c r="E1292" s="148"/>
      <c r="F1292" s="148"/>
      <c r="G1292" s="1"/>
    </row>
    <row r="1293" spans="2:7" s="123" customFormat="1" ht="16.5" customHeight="1">
      <c r="B1293" s="148"/>
      <c r="C1293" s="148"/>
      <c r="D1293" s="148"/>
      <c r="E1293" s="148"/>
      <c r="F1293" s="148"/>
      <c r="G1293" s="1"/>
    </row>
    <row r="1294" spans="2:7" s="123" customFormat="1" ht="16.5" customHeight="1">
      <c r="B1294" s="148"/>
      <c r="C1294" s="148"/>
      <c r="D1294" s="148"/>
      <c r="E1294" s="148"/>
      <c r="F1294" s="148"/>
      <c r="G1294" s="1"/>
    </row>
    <row r="1295" spans="2:7" s="123" customFormat="1" ht="16.5" customHeight="1">
      <c r="B1295" s="148"/>
      <c r="C1295" s="148"/>
      <c r="D1295" s="148"/>
      <c r="E1295" s="148"/>
      <c r="F1295" s="148"/>
      <c r="G1295" s="1"/>
    </row>
    <row r="1296" spans="2:7" s="123" customFormat="1" ht="16.5" customHeight="1">
      <c r="B1296" s="148"/>
      <c r="C1296" s="148"/>
      <c r="D1296" s="148"/>
      <c r="E1296" s="148"/>
      <c r="F1296" s="148"/>
      <c r="G1296" s="1"/>
    </row>
    <row r="1297" spans="2:7" s="123" customFormat="1" ht="16.5" customHeight="1">
      <c r="B1297" s="148"/>
      <c r="C1297" s="148"/>
      <c r="D1297" s="148"/>
      <c r="E1297" s="148"/>
      <c r="F1297" s="148"/>
      <c r="G1297" s="1"/>
    </row>
    <row r="1298" spans="2:7" s="123" customFormat="1" ht="16.5" customHeight="1">
      <c r="B1298" s="148"/>
      <c r="C1298" s="148"/>
      <c r="D1298" s="148"/>
      <c r="E1298" s="148"/>
      <c r="F1298" s="148"/>
      <c r="G1298" s="1"/>
    </row>
    <row r="1299" spans="2:7" s="123" customFormat="1" ht="16.5" customHeight="1">
      <c r="B1299" s="148"/>
      <c r="C1299" s="148"/>
      <c r="D1299" s="148"/>
      <c r="E1299" s="148"/>
      <c r="F1299" s="148"/>
      <c r="G1299" s="1"/>
    </row>
    <row r="1300" spans="2:7" s="123" customFormat="1" ht="16.5" customHeight="1">
      <c r="B1300" s="148"/>
      <c r="C1300" s="148"/>
      <c r="D1300" s="148"/>
      <c r="E1300" s="148"/>
      <c r="F1300" s="148"/>
      <c r="G1300" s="1"/>
    </row>
    <row r="1301" spans="2:7" s="123" customFormat="1" ht="16.5" customHeight="1">
      <c r="B1301" s="148"/>
      <c r="C1301" s="148"/>
      <c r="D1301" s="148"/>
      <c r="E1301" s="148"/>
      <c r="F1301" s="148"/>
      <c r="G1301" s="1"/>
    </row>
    <row r="1302" spans="2:7" s="123" customFormat="1" ht="16.5" customHeight="1">
      <c r="B1302" s="148"/>
      <c r="C1302" s="148"/>
      <c r="D1302" s="148"/>
      <c r="E1302" s="148"/>
      <c r="F1302" s="148"/>
      <c r="G1302" s="1"/>
    </row>
    <row r="1303" spans="2:7" s="123" customFormat="1" ht="16.5" customHeight="1">
      <c r="B1303" s="148"/>
      <c r="C1303" s="148"/>
      <c r="D1303" s="148"/>
      <c r="E1303" s="148"/>
      <c r="F1303" s="148"/>
      <c r="G1303" s="1"/>
    </row>
    <row r="1304" spans="2:7" s="123" customFormat="1" ht="16.5" customHeight="1">
      <c r="B1304" s="148"/>
      <c r="C1304" s="148"/>
      <c r="D1304" s="148"/>
      <c r="E1304" s="148"/>
      <c r="F1304" s="148"/>
      <c r="G1304" s="1"/>
    </row>
    <row r="1305" spans="2:7" s="123" customFormat="1" ht="16.5" customHeight="1">
      <c r="B1305" s="148"/>
      <c r="C1305" s="148"/>
      <c r="D1305" s="148"/>
      <c r="E1305" s="148"/>
      <c r="F1305" s="148"/>
      <c r="G1305" s="1"/>
    </row>
    <row r="1306" spans="2:7" s="123" customFormat="1" ht="16.5" customHeight="1">
      <c r="B1306" s="148"/>
      <c r="C1306" s="148"/>
      <c r="D1306" s="148"/>
      <c r="E1306" s="148"/>
      <c r="F1306" s="148"/>
      <c r="G1306" s="1"/>
    </row>
    <row r="1307" spans="2:7" s="123" customFormat="1" ht="16.5" customHeight="1">
      <c r="B1307" s="148"/>
      <c r="C1307" s="148"/>
      <c r="D1307" s="148"/>
      <c r="E1307" s="148"/>
      <c r="F1307" s="148"/>
      <c r="G1307" s="1"/>
    </row>
    <row r="1308" spans="2:7" s="123" customFormat="1" ht="16.5" customHeight="1">
      <c r="B1308" s="148"/>
      <c r="C1308" s="148"/>
      <c r="D1308" s="148"/>
      <c r="E1308" s="148"/>
      <c r="F1308" s="148"/>
      <c r="G1308" s="1"/>
    </row>
    <row r="1309" spans="2:7" s="123" customFormat="1" ht="16.5" customHeight="1">
      <c r="B1309" s="148"/>
      <c r="C1309" s="148"/>
      <c r="D1309" s="148"/>
      <c r="E1309" s="148"/>
      <c r="F1309" s="148"/>
      <c r="G1309" s="1"/>
    </row>
    <row r="1310" spans="2:7" s="123" customFormat="1" ht="16.5" customHeight="1">
      <c r="B1310" s="148"/>
      <c r="C1310" s="148"/>
      <c r="D1310" s="148"/>
      <c r="E1310" s="148"/>
      <c r="F1310" s="148"/>
      <c r="G1310" s="1"/>
    </row>
    <row r="1311" spans="2:7" s="123" customFormat="1" ht="16.5" customHeight="1">
      <c r="B1311" s="148"/>
      <c r="C1311" s="148"/>
      <c r="D1311" s="148"/>
      <c r="E1311" s="148"/>
      <c r="F1311" s="148"/>
      <c r="G1311" s="1"/>
    </row>
    <row r="1312" spans="2:7" s="123" customFormat="1" ht="16.5" customHeight="1">
      <c r="B1312" s="148"/>
      <c r="C1312" s="148"/>
      <c r="D1312" s="148"/>
      <c r="E1312" s="148"/>
      <c r="F1312" s="148"/>
      <c r="G1312" s="1"/>
    </row>
    <row r="1313" spans="2:7" s="123" customFormat="1" ht="16.5" customHeight="1">
      <c r="B1313" s="148"/>
      <c r="C1313" s="148"/>
      <c r="D1313" s="148"/>
      <c r="E1313" s="148"/>
      <c r="F1313" s="148"/>
      <c r="G1313" s="1"/>
    </row>
    <row r="1314" spans="2:7" s="123" customFormat="1" ht="16.5" customHeight="1">
      <c r="B1314" s="148"/>
      <c r="C1314" s="148"/>
      <c r="D1314" s="148"/>
      <c r="E1314" s="148"/>
      <c r="F1314" s="148"/>
      <c r="G1314" s="1"/>
    </row>
    <row r="1315" spans="2:7" s="123" customFormat="1" ht="16.5" customHeight="1">
      <c r="B1315" s="148"/>
      <c r="C1315" s="148"/>
      <c r="D1315" s="148"/>
      <c r="E1315" s="148"/>
      <c r="F1315" s="148"/>
      <c r="G1315" s="1"/>
    </row>
    <row r="1316" spans="2:7" s="123" customFormat="1" ht="16.5" customHeight="1">
      <c r="B1316" s="148"/>
      <c r="C1316" s="148"/>
      <c r="D1316" s="148"/>
      <c r="E1316" s="148"/>
      <c r="F1316" s="148"/>
      <c r="G1316" s="1"/>
    </row>
    <row r="1317" spans="2:7" s="123" customFormat="1" ht="16.5" customHeight="1">
      <c r="B1317" s="148"/>
      <c r="C1317" s="148"/>
      <c r="D1317" s="148"/>
      <c r="E1317" s="148"/>
      <c r="F1317" s="148"/>
      <c r="G1317" s="1"/>
    </row>
    <row r="1318" spans="2:7" s="123" customFormat="1" ht="16.5" customHeight="1">
      <c r="B1318" s="148"/>
      <c r="C1318" s="148"/>
      <c r="D1318" s="148"/>
      <c r="E1318" s="148"/>
      <c r="F1318" s="148"/>
      <c r="G1318" s="1"/>
    </row>
    <row r="1319" spans="2:7" s="123" customFormat="1" ht="16.5" customHeight="1">
      <c r="B1319" s="148"/>
      <c r="C1319" s="148"/>
      <c r="D1319" s="148"/>
      <c r="E1319" s="148"/>
      <c r="F1319" s="148"/>
      <c r="G1319" s="1"/>
    </row>
    <row r="1320" spans="2:7" s="123" customFormat="1" ht="16.5" customHeight="1">
      <c r="B1320" s="148"/>
      <c r="C1320" s="148"/>
      <c r="D1320" s="148"/>
      <c r="E1320" s="148"/>
      <c r="F1320" s="148"/>
      <c r="G1320" s="1"/>
    </row>
    <row r="1321" spans="2:7" s="123" customFormat="1" ht="16.5" customHeight="1">
      <c r="B1321" s="148"/>
      <c r="C1321" s="148"/>
      <c r="D1321" s="148"/>
      <c r="E1321" s="148"/>
      <c r="F1321" s="148"/>
      <c r="G1321" s="1"/>
    </row>
    <row r="1322" spans="2:7" s="123" customFormat="1" ht="16.5" customHeight="1">
      <c r="B1322" s="148"/>
      <c r="C1322" s="148"/>
      <c r="D1322" s="148"/>
      <c r="E1322" s="148"/>
      <c r="F1322" s="148"/>
      <c r="G1322" s="1"/>
    </row>
    <row r="1323" spans="2:7" s="123" customFormat="1" ht="16.5" customHeight="1">
      <c r="B1323" s="148"/>
      <c r="C1323" s="148"/>
      <c r="D1323" s="148"/>
      <c r="E1323" s="148"/>
      <c r="F1323" s="148"/>
      <c r="G1323" s="1"/>
    </row>
    <row r="1324" spans="2:7" s="123" customFormat="1" ht="16.5" customHeight="1">
      <c r="B1324" s="148"/>
      <c r="C1324" s="148"/>
      <c r="D1324" s="148"/>
      <c r="E1324" s="148"/>
      <c r="F1324" s="148"/>
      <c r="G1324" s="1"/>
    </row>
    <row r="1325" spans="2:7" s="123" customFormat="1" ht="16.5" customHeight="1">
      <c r="B1325" s="148"/>
      <c r="C1325" s="148"/>
      <c r="D1325" s="148"/>
      <c r="E1325" s="148"/>
      <c r="F1325" s="148"/>
      <c r="G1325" s="1"/>
    </row>
    <row r="1326" spans="2:7" s="123" customFormat="1" ht="16.5" customHeight="1">
      <c r="B1326" s="148"/>
      <c r="C1326" s="148"/>
      <c r="D1326" s="148"/>
      <c r="E1326" s="148"/>
      <c r="F1326" s="148"/>
      <c r="G1326" s="1"/>
    </row>
    <row r="1327" spans="2:7" s="123" customFormat="1" ht="16.5" customHeight="1">
      <c r="B1327" s="148"/>
      <c r="C1327" s="148"/>
      <c r="D1327" s="148"/>
      <c r="E1327" s="148"/>
      <c r="F1327" s="148"/>
      <c r="G1327" s="1"/>
    </row>
    <row r="1328" spans="2:7" s="123" customFormat="1" ht="16.5" customHeight="1">
      <c r="B1328" s="148"/>
      <c r="C1328" s="148"/>
      <c r="D1328" s="148"/>
      <c r="E1328" s="148"/>
      <c r="F1328" s="148"/>
      <c r="G1328" s="1"/>
    </row>
    <row r="1329" spans="2:7" s="123" customFormat="1" ht="16.5" customHeight="1">
      <c r="B1329" s="148"/>
      <c r="C1329" s="148"/>
      <c r="D1329" s="148"/>
      <c r="E1329" s="148"/>
      <c r="F1329" s="148"/>
      <c r="G1329" s="1"/>
    </row>
    <row r="1330" spans="2:7" s="123" customFormat="1" ht="16.5" customHeight="1">
      <c r="B1330" s="148"/>
      <c r="C1330" s="148"/>
      <c r="D1330" s="148"/>
      <c r="E1330" s="148"/>
      <c r="F1330" s="148"/>
      <c r="G1330" s="1"/>
    </row>
    <row r="1331" spans="2:7" s="123" customFormat="1" ht="16.5" customHeight="1">
      <c r="B1331" s="148"/>
      <c r="C1331" s="148"/>
      <c r="D1331" s="148"/>
      <c r="E1331" s="148"/>
      <c r="F1331" s="148"/>
      <c r="G1331" s="1"/>
    </row>
    <row r="1332" spans="2:7" s="123" customFormat="1" ht="16.5" customHeight="1">
      <c r="B1332" s="148"/>
      <c r="C1332" s="148"/>
      <c r="D1332" s="148"/>
      <c r="E1332" s="148"/>
      <c r="F1332" s="148"/>
      <c r="G1332" s="1"/>
    </row>
    <row r="1333" spans="2:7" s="123" customFormat="1" ht="16.5" customHeight="1">
      <c r="B1333" s="148"/>
      <c r="C1333" s="148"/>
      <c r="D1333" s="148"/>
      <c r="E1333" s="148"/>
      <c r="F1333" s="148"/>
      <c r="G1333" s="1"/>
    </row>
    <row r="1334" spans="2:7" s="123" customFormat="1" ht="16.5" customHeight="1">
      <c r="B1334" s="148"/>
      <c r="C1334" s="148"/>
      <c r="D1334" s="148"/>
      <c r="E1334" s="148"/>
      <c r="F1334" s="148"/>
      <c r="G1334" s="1"/>
    </row>
    <row r="1335" spans="2:7" s="123" customFormat="1" ht="16.5" customHeight="1">
      <c r="B1335" s="148"/>
      <c r="C1335" s="148"/>
      <c r="D1335" s="148"/>
      <c r="E1335" s="148"/>
      <c r="F1335" s="148"/>
      <c r="G1335" s="1"/>
    </row>
    <row r="1336" spans="2:7" s="123" customFormat="1" ht="16.5" customHeight="1">
      <c r="B1336" s="148"/>
      <c r="C1336" s="148"/>
      <c r="D1336" s="148"/>
      <c r="E1336" s="148"/>
      <c r="F1336" s="148"/>
      <c r="G1336" s="1"/>
    </row>
    <row r="1337" spans="2:7" s="123" customFormat="1" ht="16.5" customHeight="1">
      <c r="B1337" s="148"/>
      <c r="C1337" s="148"/>
      <c r="D1337" s="148"/>
      <c r="E1337" s="148"/>
      <c r="F1337" s="148"/>
      <c r="G1337" s="1"/>
    </row>
    <row r="1338" spans="2:7" s="123" customFormat="1" ht="16.5" customHeight="1">
      <c r="B1338" s="148"/>
      <c r="C1338" s="148"/>
      <c r="D1338" s="148"/>
      <c r="E1338" s="148"/>
      <c r="F1338" s="148"/>
      <c r="G1338" s="1"/>
    </row>
    <row r="1339" spans="2:7" s="123" customFormat="1" ht="16.5" customHeight="1">
      <c r="B1339" s="148"/>
      <c r="C1339" s="148"/>
      <c r="D1339" s="148"/>
      <c r="E1339" s="148"/>
      <c r="F1339" s="148"/>
      <c r="G1339" s="1"/>
    </row>
    <row r="1340" spans="2:7" s="123" customFormat="1" ht="16.5" customHeight="1">
      <c r="B1340" s="148"/>
      <c r="C1340" s="148"/>
      <c r="D1340" s="148"/>
      <c r="E1340" s="148"/>
      <c r="F1340" s="148"/>
      <c r="G1340" s="1"/>
    </row>
    <row r="1341" spans="2:7" s="123" customFormat="1" ht="16.5" customHeight="1">
      <c r="B1341" s="148"/>
      <c r="C1341" s="148"/>
      <c r="D1341" s="148"/>
      <c r="E1341" s="148"/>
      <c r="F1341" s="148"/>
      <c r="G1341" s="1"/>
    </row>
    <row r="1342" spans="2:7" s="123" customFormat="1" ht="16.5" customHeight="1">
      <c r="B1342" s="148"/>
      <c r="C1342" s="148"/>
      <c r="D1342" s="148"/>
      <c r="E1342" s="148"/>
      <c r="F1342" s="148"/>
      <c r="G1342" s="1"/>
    </row>
    <row r="1343" spans="2:7" s="123" customFormat="1" ht="16.5" customHeight="1">
      <c r="B1343" s="148"/>
      <c r="C1343" s="148"/>
      <c r="D1343" s="148"/>
      <c r="E1343" s="148"/>
      <c r="F1343" s="148"/>
      <c r="G1343" s="1"/>
    </row>
    <row r="1344" spans="2:7" s="123" customFormat="1" ht="16.5" customHeight="1">
      <c r="B1344" s="148"/>
      <c r="C1344" s="148"/>
      <c r="D1344" s="148"/>
      <c r="E1344" s="148"/>
      <c r="F1344" s="148"/>
      <c r="G1344" s="1"/>
    </row>
    <row r="1345" spans="2:7" s="123" customFormat="1" ht="16.5" customHeight="1">
      <c r="B1345" s="148"/>
      <c r="C1345" s="148"/>
      <c r="D1345" s="148"/>
      <c r="E1345" s="148"/>
      <c r="F1345" s="148"/>
      <c r="G1345" s="1"/>
    </row>
    <row r="1346" spans="2:7" s="123" customFormat="1" ht="16.5" customHeight="1">
      <c r="B1346" s="148"/>
      <c r="C1346" s="148"/>
      <c r="D1346" s="148"/>
      <c r="E1346" s="148"/>
      <c r="F1346" s="148"/>
      <c r="G1346" s="1"/>
    </row>
    <row r="1347" spans="2:7" s="123" customFormat="1" ht="16.5" customHeight="1">
      <c r="B1347" s="148"/>
      <c r="C1347" s="148"/>
      <c r="D1347" s="148"/>
      <c r="E1347" s="148"/>
      <c r="F1347" s="148"/>
      <c r="G1347" s="1"/>
    </row>
    <row r="1348" spans="2:7" s="123" customFormat="1" ht="16.5" customHeight="1">
      <c r="B1348" s="148"/>
      <c r="C1348" s="148"/>
      <c r="D1348" s="148"/>
      <c r="E1348" s="148"/>
      <c r="F1348" s="148"/>
      <c r="G1348" s="1"/>
    </row>
    <row r="1349" spans="2:7" s="123" customFormat="1" ht="16.5" customHeight="1">
      <c r="B1349" s="148"/>
      <c r="C1349" s="148"/>
      <c r="D1349" s="148"/>
      <c r="E1349" s="148"/>
      <c r="F1349" s="148"/>
      <c r="G1349" s="1"/>
    </row>
    <row r="1350" spans="2:7" s="123" customFormat="1" ht="16.5" customHeight="1">
      <c r="B1350" s="148"/>
      <c r="C1350" s="148"/>
      <c r="D1350" s="148"/>
      <c r="E1350" s="148"/>
      <c r="F1350" s="148"/>
      <c r="G1350" s="1"/>
    </row>
    <row r="1351" spans="2:7" s="123" customFormat="1" ht="16.5" customHeight="1">
      <c r="B1351" s="148"/>
      <c r="C1351" s="148"/>
      <c r="D1351" s="148"/>
      <c r="E1351" s="148"/>
      <c r="F1351" s="148"/>
      <c r="G1351" s="1"/>
    </row>
    <row r="1352" spans="2:7" s="123" customFormat="1" ht="16.5" customHeight="1">
      <c r="B1352" s="148"/>
      <c r="C1352" s="148"/>
      <c r="D1352" s="148"/>
      <c r="E1352" s="148"/>
      <c r="F1352" s="148"/>
      <c r="G1352" s="1"/>
    </row>
    <row r="1353" spans="2:7" s="123" customFormat="1" ht="16.5" customHeight="1">
      <c r="B1353" s="148"/>
      <c r="C1353" s="148"/>
      <c r="D1353" s="148"/>
      <c r="E1353" s="148"/>
      <c r="F1353" s="148"/>
      <c r="G1353" s="1"/>
    </row>
    <row r="1354" spans="2:7" s="123" customFormat="1" ht="16.5" customHeight="1">
      <c r="B1354" s="148"/>
      <c r="C1354" s="148"/>
      <c r="D1354" s="148"/>
      <c r="E1354" s="148"/>
      <c r="F1354" s="148"/>
      <c r="G1354" s="1"/>
    </row>
    <row r="1355" spans="2:7" s="123" customFormat="1" ht="16.5" customHeight="1">
      <c r="B1355" s="148"/>
      <c r="C1355" s="148"/>
      <c r="D1355" s="148"/>
      <c r="E1355" s="148"/>
      <c r="F1355" s="148"/>
      <c r="G1355" s="1"/>
    </row>
    <row r="1356" spans="2:7" s="123" customFormat="1" ht="16.5" customHeight="1">
      <c r="B1356" s="148"/>
      <c r="C1356" s="148"/>
      <c r="D1356" s="148"/>
      <c r="E1356" s="148"/>
      <c r="F1356" s="148"/>
      <c r="G1356" s="1"/>
    </row>
    <row r="1357" spans="2:7" s="123" customFormat="1" ht="16.5" customHeight="1">
      <c r="B1357" s="148"/>
      <c r="C1357" s="148"/>
      <c r="D1357" s="148"/>
      <c r="E1357" s="148"/>
      <c r="F1357" s="148"/>
      <c r="G1357" s="1"/>
    </row>
    <row r="1358" spans="2:7" s="123" customFormat="1" ht="16.5" customHeight="1">
      <c r="B1358" s="148"/>
      <c r="C1358" s="148"/>
      <c r="D1358" s="148"/>
      <c r="E1358" s="148"/>
      <c r="F1358" s="148"/>
      <c r="G1358" s="1"/>
    </row>
    <row r="1359" spans="2:7" s="123" customFormat="1" ht="16.5" customHeight="1">
      <c r="B1359" s="148"/>
      <c r="C1359" s="148"/>
      <c r="D1359" s="148"/>
      <c r="E1359" s="148"/>
      <c r="F1359" s="148"/>
      <c r="G1359" s="1"/>
    </row>
    <row r="1360" spans="2:7" s="123" customFormat="1" ht="16.5" customHeight="1">
      <c r="B1360" s="148"/>
      <c r="C1360" s="148"/>
      <c r="D1360" s="148"/>
      <c r="E1360" s="148"/>
      <c r="F1360" s="148"/>
      <c r="G1360" s="1"/>
    </row>
    <row r="1361" spans="2:7" s="123" customFormat="1" ht="16.5" customHeight="1">
      <c r="B1361" s="148"/>
      <c r="C1361" s="148"/>
      <c r="D1361" s="148"/>
      <c r="E1361" s="148"/>
      <c r="F1361" s="148"/>
      <c r="G1361" s="1"/>
    </row>
    <row r="1362" spans="2:7" s="123" customFormat="1" ht="16.5" customHeight="1">
      <c r="B1362" s="148"/>
      <c r="C1362" s="148"/>
      <c r="D1362" s="148"/>
      <c r="E1362" s="148"/>
      <c r="F1362" s="148"/>
      <c r="G1362" s="1"/>
    </row>
    <row r="1363" spans="2:7" s="123" customFormat="1" ht="16.5" customHeight="1">
      <c r="B1363" s="148"/>
      <c r="C1363" s="148"/>
      <c r="D1363" s="148"/>
      <c r="E1363" s="148"/>
      <c r="F1363" s="148"/>
      <c r="G1363" s="1"/>
    </row>
    <row r="1364" spans="2:7" s="123" customFormat="1" ht="16.5" customHeight="1">
      <c r="B1364" s="148"/>
      <c r="C1364" s="148"/>
      <c r="D1364" s="148"/>
      <c r="E1364" s="148"/>
      <c r="F1364" s="148"/>
      <c r="G1364" s="1"/>
    </row>
    <row r="1365" spans="2:7" s="123" customFormat="1" ht="16.5" customHeight="1">
      <c r="B1365" s="148"/>
      <c r="C1365" s="148"/>
      <c r="D1365" s="148"/>
      <c r="E1365" s="148"/>
      <c r="F1365" s="148"/>
      <c r="G1365" s="1"/>
    </row>
    <row r="1366" spans="2:7" s="123" customFormat="1" ht="16.5" customHeight="1">
      <c r="B1366" s="148"/>
      <c r="C1366" s="148"/>
      <c r="D1366" s="148"/>
      <c r="E1366" s="148"/>
      <c r="F1366" s="148"/>
      <c r="G1366" s="1"/>
    </row>
    <row r="1367" spans="2:7" s="123" customFormat="1" ht="16.5" customHeight="1">
      <c r="B1367" s="148"/>
      <c r="C1367" s="148"/>
      <c r="D1367" s="148"/>
      <c r="E1367" s="148"/>
      <c r="F1367" s="148"/>
      <c r="G1367" s="1"/>
    </row>
    <row r="1368" spans="2:7" s="123" customFormat="1" ht="16.5" customHeight="1">
      <c r="B1368" s="148"/>
      <c r="C1368" s="148"/>
      <c r="D1368" s="148"/>
      <c r="E1368" s="148"/>
      <c r="F1368" s="148"/>
      <c r="G1368" s="1"/>
    </row>
    <row r="1369" spans="2:7" s="123" customFormat="1" ht="16.5" customHeight="1">
      <c r="B1369" s="148"/>
      <c r="C1369" s="148"/>
      <c r="D1369" s="148"/>
      <c r="E1369" s="148"/>
      <c r="F1369" s="148"/>
      <c r="G1369" s="1"/>
    </row>
    <row r="1370" spans="2:7" s="123" customFormat="1" ht="16.5" customHeight="1">
      <c r="B1370" s="148"/>
      <c r="C1370" s="148"/>
      <c r="D1370" s="148"/>
      <c r="E1370" s="148"/>
      <c r="F1370" s="148"/>
      <c r="G1370" s="1"/>
    </row>
    <row r="1371" spans="2:7" s="123" customFormat="1" ht="16.5" customHeight="1">
      <c r="B1371" s="148"/>
      <c r="C1371" s="148"/>
      <c r="D1371" s="148"/>
      <c r="E1371" s="148"/>
      <c r="F1371" s="148"/>
      <c r="G1371" s="1"/>
    </row>
    <row r="1372" spans="2:7" s="123" customFormat="1" ht="16.5" customHeight="1">
      <c r="B1372" s="148"/>
      <c r="C1372" s="148"/>
      <c r="D1372" s="148"/>
      <c r="E1372" s="148"/>
      <c r="F1372" s="148"/>
      <c r="G1372" s="1"/>
    </row>
    <row r="1373" spans="2:7" s="123" customFormat="1" ht="16.5" customHeight="1">
      <c r="B1373" s="148"/>
      <c r="C1373" s="148"/>
      <c r="D1373" s="148"/>
      <c r="E1373" s="148"/>
      <c r="F1373" s="148"/>
      <c r="G1373" s="1"/>
    </row>
    <row r="1374" spans="2:7" s="123" customFormat="1" ht="16.5" customHeight="1">
      <c r="B1374" s="148"/>
      <c r="C1374" s="148"/>
      <c r="D1374" s="148"/>
      <c r="E1374" s="148"/>
      <c r="F1374" s="148"/>
      <c r="G1374" s="1"/>
    </row>
    <row r="1375" spans="2:7" s="123" customFormat="1" ht="16.5" customHeight="1">
      <c r="B1375" s="148"/>
      <c r="C1375" s="148"/>
      <c r="D1375" s="148"/>
      <c r="E1375" s="148"/>
      <c r="F1375" s="148"/>
      <c r="G1375" s="1"/>
    </row>
    <row r="1376" spans="2:7" s="123" customFormat="1" ht="16.5" customHeight="1">
      <c r="B1376" s="148"/>
      <c r="C1376" s="148"/>
      <c r="D1376" s="148"/>
      <c r="E1376" s="148"/>
      <c r="F1376" s="148"/>
      <c r="G1376" s="1"/>
    </row>
    <row r="1377" spans="2:7" s="123" customFormat="1" ht="16.5" customHeight="1">
      <c r="B1377" s="148"/>
      <c r="C1377" s="148"/>
      <c r="D1377" s="148"/>
      <c r="E1377" s="148"/>
      <c r="F1377" s="148"/>
      <c r="G1377" s="1"/>
    </row>
    <row r="1378" spans="2:7" s="123" customFormat="1" ht="16.5" customHeight="1">
      <c r="B1378" s="148"/>
      <c r="C1378" s="148"/>
      <c r="D1378" s="148"/>
      <c r="E1378" s="148"/>
      <c r="F1378" s="148"/>
      <c r="G1378" s="1"/>
    </row>
    <row r="1379" spans="2:7" s="123" customFormat="1" ht="16.5" customHeight="1">
      <c r="B1379" s="148"/>
      <c r="C1379" s="148"/>
      <c r="D1379" s="148"/>
      <c r="E1379" s="148"/>
      <c r="F1379" s="148"/>
      <c r="G1379" s="1"/>
    </row>
    <row r="1380" spans="2:7" s="123" customFormat="1" ht="16.5" customHeight="1">
      <c r="B1380" s="148"/>
      <c r="C1380" s="148"/>
      <c r="D1380" s="148"/>
      <c r="E1380" s="148"/>
      <c r="F1380" s="148"/>
      <c r="G1380" s="1"/>
    </row>
    <row r="1381" spans="2:7" s="123" customFormat="1" ht="16.5" customHeight="1">
      <c r="B1381" s="148"/>
      <c r="C1381" s="148"/>
      <c r="D1381" s="148"/>
      <c r="E1381" s="148"/>
      <c r="F1381" s="148"/>
      <c r="G1381" s="1"/>
    </row>
    <row r="1382" spans="2:7" s="123" customFormat="1" ht="16.5" customHeight="1">
      <c r="B1382" s="148"/>
      <c r="C1382" s="148"/>
      <c r="D1382" s="148"/>
      <c r="E1382" s="148"/>
      <c r="F1382" s="148"/>
      <c r="G1382" s="1"/>
    </row>
    <row r="1383" spans="2:7" s="123" customFormat="1" ht="16.5" customHeight="1">
      <c r="B1383" s="148"/>
      <c r="C1383" s="148"/>
      <c r="D1383" s="148"/>
      <c r="E1383" s="148"/>
      <c r="F1383" s="148"/>
      <c r="G1383" s="1"/>
    </row>
    <row r="1384" spans="2:7" s="123" customFormat="1" ht="16.5" customHeight="1">
      <c r="B1384" s="148"/>
      <c r="C1384" s="148"/>
      <c r="D1384" s="148"/>
      <c r="E1384" s="148"/>
      <c r="F1384" s="148"/>
      <c r="G1384" s="1"/>
    </row>
    <row r="1385" spans="2:7" s="123" customFormat="1" ht="16.5" customHeight="1">
      <c r="B1385" s="148"/>
      <c r="C1385" s="148"/>
      <c r="D1385" s="148"/>
      <c r="E1385" s="148"/>
      <c r="F1385" s="148"/>
      <c r="G1385" s="1"/>
    </row>
    <row r="1386" spans="2:7" s="123" customFormat="1" ht="16.5" customHeight="1">
      <c r="B1386" s="148"/>
      <c r="C1386" s="148"/>
      <c r="D1386" s="148"/>
      <c r="E1386" s="148"/>
      <c r="F1386" s="148"/>
      <c r="G1386" s="1"/>
    </row>
    <row r="1387" spans="2:7" s="123" customFormat="1" ht="16.5" customHeight="1">
      <c r="B1387" s="148"/>
      <c r="C1387" s="148"/>
      <c r="D1387" s="148"/>
      <c r="E1387" s="148"/>
      <c r="F1387" s="148"/>
      <c r="G1387" s="1"/>
    </row>
    <row r="1388" spans="2:7" s="123" customFormat="1" ht="16.5" customHeight="1">
      <c r="B1388" s="148"/>
      <c r="C1388" s="148"/>
      <c r="D1388" s="148"/>
      <c r="E1388" s="148"/>
      <c r="F1388" s="148"/>
      <c r="G1388" s="1"/>
    </row>
    <row r="1389" spans="2:7" s="123" customFormat="1" ht="16.5" customHeight="1">
      <c r="B1389" s="148"/>
      <c r="C1389" s="148"/>
      <c r="D1389" s="148"/>
      <c r="E1389" s="148"/>
      <c r="F1389" s="148"/>
      <c r="G1389" s="1"/>
    </row>
    <row r="1390" spans="2:7" s="123" customFormat="1" ht="16.5" customHeight="1">
      <c r="B1390" s="148"/>
      <c r="C1390" s="148"/>
      <c r="D1390" s="148"/>
      <c r="E1390" s="148"/>
      <c r="F1390" s="148"/>
      <c r="G1390" s="1"/>
    </row>
    <row r="1391" spans="2:7" s="123" customFormat="1" ht="16.5" customHeight="1">
      <c r="B1391" s="148"/>
      <c r="C1391" s="148"/>
      <c r="D1391" s="148"/>
      <c r="E1391" s="148"/>
      <c r="F1391" s="148"/>
      <c r="G1391" s="1"/>
    </row>
    <row r="1392" spans="2:7" s="123" customFormat="1" ht="16.5" customHeight="1">
      <c r="B1392" s="148"/>
      <c r="C1392" s="148"/>
      <c r="D1392" s="148"/>
      <c r="E1392" s="148"/>
      <c r="F1392" s="148"/>
      <c r="G1392" s="1"/>
    </row>
    <row r="1393" spans="2:7" s="123" customFormat="1" ht="16.5" customHeight="1">
      <c r="B1393" s="148"/>
      <c r="C1393" s="148"/>
      <c r="D1393" s="148"/>
      <c r="E1393" s="148"/>
      <c r="F1393" s="148"/>
      <c r="G1393" s="1"/>
    </row>
    <row r="1394" spans="2:7" s="123" customFormat="1" ht="16.5" customHeight="1">
      <c r="B1394" s="148"/>
      <c r="C1394" s="148"/>
      <c r="D1394" s="148"/>
      <c r="E1394" s="148"/>
      <c r="F1394" s="148"/>
      <c r="G1394" s="1"/>
    </row>
    <row r="1395" spans="2:7" s="123" customFormat="1" ht="16.5" customHeight="1">
      <c r="B1395" s="148"/>
      <c r="C1395" s="148"/>
      <c r="D1395" s="148"/>
      <c r="E1395" s="148"/>
      <c r="F1395" s="148"/>
      <c r="G1395" s="1"/>
    </row>
    <row r="1396" spans="2:7" s="123" customFormat="1" ht="16.5" customHeight="1">
      <c r="B1396" s="148"/>
      <c r="C1396" s="148"/>
      <c r="D1396" s="148"/>
      <c r="E1396" s="148"/>
      <c r="F1396" s="148"/>
      <c r="G1396" s="1"/>
    </row>
    <row r="1397" spans="2:7" s="123" customFormat="1" ht="16.5" customHeight="1">
      <c r="B1397" s="148"/>
      <c r="C1397" s="148"/>
      <c r="D1397" s="148"/>
      <c r="E1397" s="148"/>
      <c r="F1397" s="148"/>
      <c r="G1397" s="1"/>
    </row>
    <row r="1398" spans="2:7" s="123" customFormat="1" ht="16.5" customHeight="1">
      <c r="B1398" s="148"/>
      <c r="C1398" s="148"/>
      <c r="D1398" s="148"/>
      <c r="E1398" s="148"/>
      <c r="F1398" s="148"/>
      <c r="G1398" s="1"/>
    </row>
    <row r="1399" spans="2:7" s="123" customFormat="1" ht="16.5" customHeight="1">
      <c r="B1399" s="148"/>
      <c r="C1399" s="148"/>
      <c r="D1399" s="148"/>
      <c r="E1399" s="148"/>
      <c r="F1399" s="148"/>
      <c r="G1399" s="1"/>
    </row>
    <row r="1400" spans="2:7" s="123" customFormat="1" ht="16.5" customHeight="1">
      <c r="B1400" s="148"/>
      <c r="C1400" s="148"/>
      <c r="D1400" s="148"/>
      <c r="E1400" s="148"/>
      <c r="F1400" s="148"/>
      <c r="G1400" s="1"/>
    </row>
    <row r="1401" spans="2:7" s="123" customFormat="1" ht="16.5" customHeight="1">
      <c r="B1401" s="148"/>
      <c r="C1401" s="148"/>
      <c r="D1401" s="148"/>
      <c r="E1401" s="148"/>
      <c r="F1401" s="148"/>
      <c r="G1401" s="1"/>
    </row>
    <row r="1402" spans="2:7" s="123" customFormat="1" ht="16.5" customHeight="1">
      <c r="B1402" s="148"/>
      <c r="C1402" s="148"/>
      <c r="D1402" s="148"/>
      <c r="E1402" s="148"/>
      <c r="F1402" s="148"/>
      <c r="G1402" s="1"/>
    </row>
    <row r="1403" spans="2:7" s="123" customFormat="1" ht="16.5" customHeight="1">
      <c r="B1403" s="148"/>
      <c r="C1403" s="148"/>
      <c r="D1403" s="148"/>
      <c r="E1403" s="148"/>
      <c r="F1403" s="148"/>
      <c r="G1403" s="1"/>
    </row>
    <row r="1404" spans="2:7" s="123" customFormat="1" ht="16.5" customHeight="1">
      <c r="B1404" s="148"/>
      <c r="C1404" s="148"/>
      <c r="D1404" s="148"/>
      <c r="E1404" s="148"/>
      <c r="F1404" s="148"/>
      <c r="G1404" s="1"/>
    </row>
    <row r="1405" spans="2:7" s="123" customFormat="1" ht="16.5" customHeight="1">
      <c r="B1405" s="148"/>
      <c r="C1405" s="148"/>
      <c r="D1405" s="148"/>
      <c r="E1405" s="148"/>
      <c r="F1405" s="148"/>
      <c r="G1405" s="1"/>
    </row>
    <row r="1406" spans="2:7" s="123" customFormat="1" ht="16.5" customHeight="1">
      <c r="B1406" s="148"/>
      <c r="C1406" s="148"/>
      <c r="D1406" s="148"/>
      <c r="E1406" s="148"/>
      <c r="F1406" s="148"/>
      <c r="G1406" s="1"/>
    </row>
    <row r="1407" spans="2:7" s="123" customFormat="1" ht="16.5" customHeight="1">
      <c r="B1407" s="148"/>
      <c r="C1407" s="148"/>
      <c r="D1407" s="148"/>
      <c r="E1407" s="148"/>
      <c r="F1407" s="148"/>
      <c r="G1407" s="1"/>
    </row>
    <row r="1408" spans="2:7" s="123" customFormat="1" ht="16.5" customHeight="1">
      <c r="B1408" s="148"/>
      <c r="C1408" s="148"/>
      <c r="D1408" s="148"/>
      <c r="E1408" s="148"/>
      <c r="F1408" s="148"/>
      <c r="G1408" s="1"/>
    </row>
    <row r="1409" spans="2:7" s="123" customFormat="1" ht="16.5" customHeight="1">
      <c r="B1409" s="148"/>
      <c r="C1409" s="148"/>
      <c r="D1409" s="148"/>
      <c r="E1409" s="148"/>
      <c r="F1409" s="148"/>
      <c r="G1409" s="1"/>
    </row>
    <row r="1410" spans="2:7" s="123" customFormat="1" ht="16.5" customHeight="1">
      <c r="B1410" s="148"/>
      <c r="C1410" s="148"/>
      <c r="D1410" s="148"/>
      <c r="E1410" s="148"/>
      <c r="F1410" s="148"/>
      <c r="G1410" s="1"/>
    </row>
    <row r="1411" spans="2:7" s="123" customFormat="1" ht="16.5" customHeight="1">
      <c r="B1411" s="148"/>
      <c r="C1411" s="148"/>
      <c r="D1411" s="148"/>
      <c r="E1411" s="148"/>
      <c r="F1411" s="148"/>
      <c r="G1411" s="1"/>
    </row>
    <row r="1412" spans="2:7" s="123" customFormat="1" ht="16.5" customHeight="1">
      <c r="B1412" s="148"/>
      <c r="C1412" s="148"/>
      <c r="D1412" s="148"/>
      <c r="E1412" s="148"/>
      <c r="F1412" s="148"/>
      <c r="G1412" s="1"/>
    </row>
    <row r="1413" spans="2:7" s="123" customFormat="1" ht="16.5" customHeight="1">
      <c r="B1413" s="148"/>
      <c r="C1413" s="148"/>
      <c r="D1413" s="148"/>
      <c r="E1413" s="148"/>
      <c r="F1413" s="148"/>
      <c r="G1413" s="1"/>
    </row>
    <row r="1414" spans="2:7" s="123" customFormat="1" ht="16.5" customHeight="1">
      <c r="B1414" s="148"/>
      <c r="C1414" s="148"/>
      <c r="D1414" s="148"/>
      <c r="E1414" s="148"/>
      <c r="F1414" s="148"/>
      <c r="G1414" s="1"/>
    </row>
    <row r="1415" spans="2:7" s="123" customFormat="1" ht="16.5" customHeight="1">
      <c r="B1415" s="148"/>
      <c r="C1415" s="148"/>
      <c r="D1415" s="148"/>
      <c r="E1415" s="148"/>
      <c r="F1415" s="148"/>
      <c r="G1415" s="1"/>
    </row>
    <row r="1416" spans="2:7" s="123" customFormat="1" ht="16.5" customHeight="1">
      <c r="B1416" s="148"/>
      <c r="C1416" s="148"/>
      <c r="D1416" s="148"/>
      <c r="E1416" s="148"/>
      <c r="F1416" s="148"/>
      <c r="G1416" s="1"/>
    </row>
    <row r="1417" spans="2:7" s="123" customFormat="1" ht="16.5" customHeight="1">
      <c r="B1417" s="148"/>
      <c r="C1417" s="148"/>
      <c r="D1417" s="148"/>
      <c r="E1417" s="148"/>
      <c r="F1417" s="148"/>
      <c r="G1417" s="1"/>
    </row>
    <row r="1418" spans="2:7" s="123" customFormat="1" ht="16.5" customHeight="1">
      <c r="B1418" s="148"/>
      <c r="C1418" s="148"/>
      <c r="D1418" s="148"/>
      <c r="E1418" s="148"/>
      <c r="F1418" s="148"/>
      <c r="G1418" s="1"/>
    </row>
    <row r="1419" spans="2:7" s="123" customFormat="1" ht="16.5" customHeight="1">
      <c r="B1419" s="148"/>
      <c r="C1419" s="148"/>
      <c r="D1419" s="148"/>
      <c r="E1419" s="148"/>
      <c r="F1419" s="148"/>
      <c r="G1419" s="1"/>
    </row>
    <row r="1420" spans="2:7" s="123" customFormat="1" ht="16.5" customHeight="1">
      <c r="B1420" s="148"/>
      <c r="C1420" s="148"/>
      <c r="D1420" s="148"/>
      <c r="E1420" s="148"/>
      <c r="F1420" s="148"/>
      <c r="G1420" s="1"/>
    </row>
    <row r="1421" spans="2:7" s="123" customFormat="1" ht="16.5" customHeight="1">
      <c r="B1421" s="148"/>
      <c r="C1421" s="148"/>
      <c r="D1421" s="148"/>
      <c r="E1421" s="148"/>
      <c r="F1421" s="148"/>
      <c r="G1421" s="1"/>
    </row>
    <row r="1422" spans="2:7" s="123" customFormat="1" ht="16.5" customHeight="1">
      <c r="B1422" s="148"/>
      <c r="C1422" s="148"/>
      <c r="D1422" s="148"/>
      <c r="E1422" s="148"/>
      <c r="F1422" s="148"/>
      <c r="G1422" s="1"/>
    </row>
    <row r="1423" spans="2:7" s="123" customFormat="1" ht="16.5" customHeight="1">
      <c r="B1423" s="148"/>
      <c r="C1423" s="148"/>
      <c r="D1423" s="148"/>
      <c r="E1423" s="148"/>
      <c r="F1423" s="148"/>
      <c r="G1423" s="1"/>
    </row>
    <row r="1424" spans="2:7" s="123" customFormat="1" ht="16.5" customHeight="1">
      <c r="B1424" s="148"/>
      <c r="C1424" s="148"/>
      <c r="D1424" s="148"/>
      <c r="E1424" s="148"/>
      <c r="F1424" s="148"/>
      <c r="G1424" s="1"/>
    </row>
    <row r="1425" spans="2:7" s="123" customFormat="1" ht="16.5" customHeight="1">
      <c r="B1425" s="148"/>
      <c r="C1425" s="148"/>
      <c r="D1425" s="148"/>
      <c r="E1425" s="148"/>
      <c r="F1425" s="148"/>
      <c r="G1425" s="1"/>
    </row>
    <row r="1426" spans="2:7" s="123" customFormat="1" ht="16.5" customHeight="1">
      <c r="B1426" s="148"/>
      <c r="C1426" s="148"/>
      <c r="D1426" s="148"/>
      <c r="E1426" s="148"/>
      <c r="F1426" s="148"/>
      <c r="G1426" s="1"/>
    </row>
    <row r="1427" spans="2:7" s="123" customFormat="1" ht="16.5" customHeight="1">
      <c r="B1427" s="148"/>
      <c r="C1427" s="148"/>
      <c r="D1427" s="148"/>
      <c r="E1427" s="148"/>
      <c r="F1427" s="148"/>
      <c r="G1427" s="1"/>
    </row>
    <row r="1428" spans="2:7" s="123" customFormat="1" ht="16.5" customHeight="1">
      <c r="B1428" s="148"/>
      <c r="C1428" s="148"/>
      <c r="D1428" s="148"/>
      <c r="E1428" s="148"/>
      <c r="F1428" s="148"/>
      <c r="G1428" s="1"/>
    </row>
    <row r="1429" spans="2:7" s="123" customFormat="1" ht="16.5" customHeight="1">
      <c r="B1429" s="148"/>
      <c r="C1429" s="148"/>
      <c r="D1429" s="148"/>
      <c r="E1429" s="148"/>
      <c r="F1429" s="148"/>
      <c r="G1429" s="1"/>
    </row>
    <row r="1430" spans="2:7" s="123" customFormat="1" ht="16.5" customHeight="1">
      <c r="B1430" s="148"/>
      <c r="C1430" s="148"/>
      <c r="D1430" s="148"/>
      <c r="E1430" s="148"/>
      <c r="F1430" s="148"/>
      <c r="G1430" s="1"/>
    </row>
    <row r="1431" spans="2:7" s="123" customFormat="1" ht="16.5" customHeight="1">
      <c r="B1431" s="148"/>
      <c r="C1431" s="148"/>
      <c r="D1431" s="148"/>
      <c r="E1431" s="148"/>
      <c r="F1431" s="148"/>
      <c r="G1431" s="1"/>
    </row>
    <row r="1432" spans="2:7" s="123" customFormat="1" ht="16.5" customHeight="1">
      <c r="B1432" s="148"/>
      <c r="C1432" s="148"/>
      <c r="D1432" s="148"/>
      <c r="E1432" s="148"/>
      <c r="F1432" s="148"/>
      <c r="G1432" s="1"/>
    </row>
    <row r="1433" spans="2:7" s="123" customFormat="1" ht="16.5" customHeight="1">
      <c r="B1433" s="148"/>
      <c r="C1433" s="148"/>
      <c r="D1433" s="148"/>
      <c r="E1433" s="148"/>
      <c r="F1433" s="148"/>
      <c r="G1433" s="1"/>
    </row>
    <row r="1434" spans="2:7" s="123" customFormat="1" ht="16.5" customHeight="1">
      <c r="B1434" s="148"/>
      <c r="C1434" s="148"/>
      <c r="D1434" s="148"/>
      <c r="E1434" s="148"/>
      <c r="F1434" s="148"/>
      <c r="G1434" s="1"/>
    </row>
    <row r="1435" spans="2:7" s="123" customFormat="1" ht="16.5" customHeight="1">
      <c r="B1435" s="148"/>
      <c r="C1435" s="148"/>
      <c r="D1435" s="148"/>
      <c r="E1435" s="148"/>
      <c r="F1435" s="148"/>
      <c r="G1435" s="1"/>
    </row>
    <row r="1436" spans="2:7" s="123" customFormat="1" ht="16.5" customHeight="1">
      <c r="B1436" s="148"/>
      <c r="C1436" s="148"/>
      <c r="D1436" s="148"/>
      <c r="E1436" s="148"/>
      <c r="F1436" s="148"/>
      <c r="G1436" s="1"/>
    </row>
    <row r="1437" spans="2:7" s="123" customFormat="1" ht="16.5" customHeight="1">
      <c r="B1437" s="148"/>
      <c r="C1437" s="148"/>
      <c r="D1437" s="148"/>
      <c r="E1437" s="148"/>
      <c r="F1437" s="148"/>
      <c r="G1437" s="1"/>
    </row>
    <row r="1438" spans="2:7" s="123" customFormat="1" ht="16.5" customHeight="1">
      <c r="B1438" s="148"/>
      <c r="C1438" s="148"/>
      <c r="D1438" s="148"/>
      <c r="E1438" s="148"/>
      <c r="F1438" s="148"/>
      <c r="G1438" s="1"/>
    </row>
    <row r="1439" spans="2:7" s="123" customFormat="1" ht="16.5" customHeight="1">
      <c r="B1439" s="148"/>
      <c r="C1439" s="148"/>
      <c r="D1439" s="148"/>
      <c r="E1439" s="148"/>
      <c r="F1439" s="148"/>
      <c r="G1439" s="1"/>
    </row>
    <row r="1440" spans="2:7" s="123" customFormat="1" ht="16.5" customHeight="1">
      <c r="B1440" s="148"/>
      <c r="C1440" s="148"/>
      <c r="D1440" s="148"/>
      <c r="E1440" s="148"/>
      <c r="F1440" s="148"/>
      <c r="G1440" s="1"/>
    </row>
    <row r="1441" spans="2:7" s="123" customFormat="1" ht="16.5" customHeight="1">
      <c r="B1441" s="148"/>
      <c r="C1441" s="148"/>
      <c r="D1441" s="148"/>
      <c r="E1441" s="148"/>
      <c r="F1441" s="148"/>
      <c r="G1441" s="1"/>
    </row>
    <row r="1442" spans="2:7" s="123" customFormat="1" ht="16.5" customHeight="1">
      <c r="B1442" s="148"/>
      <c r="C1442" s="148"/>
      <c r="D1442" s="148"/>
      <c r="E1442" s="148"/>
      <c r="F1442" s="148"/>
      <c r="G1442" s="1"/>
    </row>
    <row r="1443" spans="2:7" s="123" customFormat="1" ht="16.5" customHeight="1">
      <c r="B1443" s="148"/>
      <c r="C1443" s="148"/>
      <c r="D1443" s="148"/>
      <c r="E1443" s="148"/>
      <c r="F1443" s="148"/>
      <c r="G1443" s="1"/>
    </row>
    <row r="1444" spans="2:7" s="123" customFormat="1" ht="16.5" customHeight="1">
      <c r="B1444" s="148"/>
      <c r="C1444" s="148"/>
      <c r="D1444" s="148"/>
      <c r="E1444" s="148"/>
      <c r="F1444" s="148"/>
      <c r="G1444" s="1"/>
    </row>
    <row r="1445" spans="2:7" s="123" customFormat="1" ht="16.5" customHeight="1">
      <c r="B1445" s="148"/>
      <c r="C1445" s="148"/>
      <c r="D1445" s="148"/>
      <c r="E1445" s="148"/>
      <c r="F1445" s="148"/>
      <c r="G1445" s="1"/>
    </row>
    <row r="1446" spans="2:7" s="123" customFormat="1" ht="16.5" customHeight="1">
      <c r="B1446" s="148"/>
      <c r="C1446" s="148"/>
      <c r="D1446" s="148"/>
      <c r="E1446" s="148"/>
      <c r="F1446" s="148"/>
      <c r="G1446" s="1"/>
    </row>
    <row r="1447" spans="2:7" s="123" customFormat="1" ht="16.5" customHeight="1">
      <c r="B1447" s="148"/>
      <c r="C1447" s="148"/>
      <c r="D1447" s="148"/>
      <c r="E1447" s="148"/>
      <c r="F1447" s="148"/>
      <c r="G1447" s="1"/>
    </row>
    <row r="1448" spans="2:7" s="123" customFormat="1" ht="16.5" customHeight="1">
      <c r="B1448" s="148"/>
      <c r="C1448" s="148"/>
      <c r="D1448" s="148"/>
      <c r="E1448" s="148"/>
      <c r="F1448" s="148"/>
      <c r="G1448" s="1"/>
    </row>
    <row r="1449" spans="2:7" s="123" customFormat="1" ht="16.5" customHeight="1">
      <c r="B1449" s="148"/>
      <c r="C1449" s="148"/>
      <c r="D1449" s="148"/>
      <c r="E1449" s="148"/>
      <c r="F1449" s="148"/>
      <c r="G1449" s="1"/>
    </row>
    <row r="1450" spans="2:7" s="123" customFormat="1" ht="16.5" customHeight="1">
      <c r="B1450" s="148"/>
      <c r="C1450" s="148"/>
      <c r="D1450" s="148"/>
      <c r="E1450" s="148"/>
      <c r="F1450" s="148"/>
      <c r="G1450" s="1"/>
    </row>
    <row r="1451" spans="2:7" s="123" customFormat="1" ht="16.5" customHeight="1">
      <c r="B1451" s="148"/>
      <c r="C1451" s="148"/>
      <c r="D1451" s="148"/>
      <c r="E1451" s="148"/>
      <c r="F1451" s="148"/>
      <c r="G1451" s="1"/>
    </row>
    <row r="1452" spans="2:7" s="123" customFormat="1" ht="16.5" customHeight="1">
      <c r="B1452" s="148"/>
      <c r="C1452" s="148"/>
      <c r="D1452" s="148"/>
      <c r="E1452" s="148"/>
      <c r="F1452" s="148"/>
      <c r="G1452" s="1"/>
    </row>
    <row r="1453" spans="2:7" s="123" customFormat="1" ht="16.5" customHeight="1">
      <c r="B1453" s="148"/>
      <c r="C1453" s="148"/>
      <c r="D1453" s="148"/>
      <c r="E1453" s="148"/>
      <c r="F1453" s="148"/>
      <c r="G1453" s="1"/>
    </row>
    <row r="1454" spans="2:7" s="123" customFormat="1" ht="16.5" customHeight="1">
      <c r="B1454" s="148"/>
      <c r="C1454" s="148"/>
      <c r="D1454" s="148"/>
      <c r="E1454" s="148"/>
      <c r="F1454" s="148"/>
      <c r="G1454" s="1"/>
    </row>
    <row r="1455" spans="2:7" s="123" customFormat="1" ht="16.5" customHeight="1">
      <c r="B1455" s="148"/>
      <c r="C1455" s="148"/>
      <c r="D1455" s="148"/>
      <c r="E1455" s="148"/>
      <c r="F1455" s="148"/>
      <c r="G1455" s="1"/>
    </row>
    <row r="1456" spans="2:7" s="123" customFormat="1" ht="16.5" customHeight="1">
      <c r="B1456" s="148"/>
      <c r="C1456" s="148"/>
      <c r="D1456" s="148"/>
      <c r="E1456" s="148"/>
      <c r="F1456" s="148"/>
      <c r="G1456" s="1"/>
    </row>
    <row r="1457" spans="2:7" s="123" customFormat="1" ht="16.5" customHeight="1">
      <c r="B1457" s="148"/>
      <c r="C1457" s="148"/>
      <c r="D1457" s="148"/>
      <c r="E1457" s="148"/>
      <c r="F1457" s="148"/>
      <c r="G1457" s="1"/>
    </row>
    <row r="1458" spans="2:7" s="123" customFormat="1" ht="16.5" customHeight="1">
      <c r="B1458" s="148"/>
      <c r="C1458" s="148"/>
      <c r="D1458" s="148"/>
      <c r="E1458" s="148"/>
      <c r="F1458" s="148"/>
      <c r="G1458" s="1"/>
    </row>
    <row r="1459" spans="2:7" s="123" customFormat="1" ht="16.5" customHeight="1">
      <c r="B1459" s="148"/>
      <c r="C1459" s="148"/>
      <c r="D1459" s="148"/>
      <c r="E1459" s="148"/>
      <c r="F1459" s="148"/>
      <c r="G1459" s="1"/>
    </row>
    <row r="1460" spans="2:7" s="123" customFormat="1" ht="16.5" customHeight="1">
      <c r="B1460" s="148"/>
      <c r="C1460" s="148"/>
      <c r="D1460" s="148"/>
      <c r="E1460" s="148"/>
      <c r="F1460" s="148"/>
      <c r="G1460" s="1"/>
    </row>
    <row r="1461" spans="2:7" s="123" customFormat="1" ht="16.5" customHeight="1">
      <c r="B1461" s="148"/>
      <c r="C1461" s="148"/>
      <c r="D1461" s="148"/>
      <c r="E1461" s="148"/>
      <c r="F1461" s="148"/>
      <c r="G1461" s="1"/>
    </row>
    <row r="1462" spans="2:7" s="123" customFormat="1" ht="16.5" customHeight="1">
      <c r="B1462" s="148"/>
      <c r="C1462" s="148"/>
      <c r="D1462" s="148"/>
      <c r="E1462" s="148"/>
      <c r="F1462" s="148"/>
      <c r="G1462" s="1"/>
    </row>
    <row r="1463" spans="2:7" s="123" customFormat="1" ht="16.5" customHeight="1">
      <c r="B1463" s="148"/>
      <c r="C1463" s="148"/>
      <c r="D1463" s="148"/>
      <c r="E1463" s="148"/>
      <c r="F1463" s="148"/>
      <c r="G1463" s="1"/>
    </row>
    <row r="1464" spans="2:7" s="123" customFormat="1" ht="16.5" customHeight="1">
      <c r="B1464" s="148"/>
      <c r="C1464" s="148"/>
      <c r="D1464" s="148"/>
      <c r="E1464" s="148"/>
      <c r="F1464" s="148"/>
      <c r="G1464" s="1"/>
    </row>
    <row r="1465" spans="2:7" s="123" customFormat="1" ht="16.5" customHeight="1">
      <c r="B1465" s="148"/>
      <c r="C1465" s="148"/>
      <c r="D1465" s="148"/>
      <c r="E1465" s="148"/>
      <c r="F1465" s="148"/>
      <c r="G1465" s="1"/>
    </row>
    <row r="1466" spans="2:7" s="123" customFormat="1" ht="16.5" customHeight="1">
      <c r="B1466" s="148"/>
      <c r="C1466" s="148"/>
      <c r="D1466" s="148"/>
      <c r="E1466" s="148"/>
      <c r="F1466" s="148"/>
      <c r="G1466" s="1"/>
    </row>
    <row r="1467" spans="2:7" s="123" customFormat="1" ht="16.5" customHeight="1">
      <c r="B1467" s="148"/>
      <c r="C1467" s="148"/>
      <c r="D1467" s="148"/>
      <c r="E1467" s="148"/>
      <c r="F1467" s="148"/>
      <c r="G1467" s="1"/>
    </row>
    <row r="1468" spans="2:7" s="123" customFormat="1" ht="16.5" customHeight="1">
      <c r="B1468" s="148"/>
      <c r="C1468" s="148"/>
      <c r="D1468" s="148"/>
      <c r="E1468" s="148"/>
      <c r="F1468" s="148"/>
      <c r="G1468" s="1"/>
    </row>
    <row r="1469" spans="2:7" s="123" customFormat="1" ht="16.5" customHeight="1">
      <c r="B1469" s="148"/>
      <c r="C1469" s="148"/>
      <c r="D1469" s="148"/>
      <c r="E1469" s="148"/>
      <c r="F1469" s="148"/>
      <c r="G1469" s="1"/>
    </row>
    <row r="1470" spans="2:7" s="123" customFormat="1" ht="16.5" customHeight="1">
      <c r="B1470" s="148"/>
      <c r="C1470" s="148"/>
      <c r="D1470" s="148"/>
      <c r="E1470" s="148"/>
      <c r="F1470" s="148"/>
      <c r="G1470" s="1"/>
    </row>
    <row r="1471" spans="2:7" s="123" customFormat="1" ht="16.5" customHeight="1">
      <c r="B1471" s="148"/>
      <c r="C1471" s="148"/>
      <c r="D1471" s="148"/>
      <c r="E1471" s="148"/>
      <c r="F1471" s="148"/>
      <c r="G1471" s="1"/>
    </row>
    <row r="1472" spans="2:7" s="123" customFormat="1" ht="16.5" customHeight="1">
      <c r="B1472" s="148"/>
      <c r="C1472" s="148"/>
      <c r="D1472" s="148"/>
      <c r="E1472" s="148"/>
      <c r="F1472" s="148"/>
      <c r="G1472" s="1"/>
    </row>
    <row r="1473" spans="2:7" s="123" customFormat="1" ht="16.5" customHeight="1">
      <c r="B1473" s="148"/>
      <c r="C1473" s="148"/>
      <c r="D1473" s="148"/>
      <c r="E1473" s="148"/>
      <c r="F1473" s="148"/>
      <c r="G1473" s="1"/>
    </row>
    <row r="1474" spans="2:7" s="123" customFormat="1" ht="16.5" customHeight="1">
      <c r="B1474" s="148"/>
      <c r="C1474" s="148"/>
      <c r="D1474" s="148"/>
      <c r="E1474" s="148"/>
      <c r="F1474" s="148"/>
      <c r="G1474" s="1"/>
    </row>
    <row r="1475" spans="2:7" s="123" customFormat="1" ht="16.5" customHeight="1">
      <c r="B1475" s="148"/>
      <c r="C1475" s="148"/>
      <c r="D1475" s="148"/>
      <c r="E1475" s="148"/>
      <c r="F1475" s="148"/>
      <c r="G1475" s="1"/>
    </row>
    <row r="1476" spans="2:7" s="123" customFormat="1" ht="16.5" customHeight="1">
      <c r="B1476" s="148"/>
      <c r="C1476" s="148"/>
      <c r="D1476" s="148"/>
      <c r="E1476" s="148"/>
      <c r="F1476" s="148"/>
      <c r="G1476" s="1"/>
    </row>
    <row r="1477" spans="2:7" s="123" customFormat="1" ht="16.5" customHeight="1">
      <c r="B1477" s="148"/>
      <c r="C1477" s="148"/>
      <c r="D1477" s="148"/>
      <c r="E1477" s="148"/>
      <c r="F1477" s="148"/>
      <c r="G1477" s="1"/>
    </row>
    <row r="1478" spans="2:7" s="123" customFormat="1" ht="16.5" customHeight="1">
      <c r="B1478" s="148"/>
      <c r="C1478" s="148"/>
      <c r="D1478" s="148"/>
      <c r="E1478" s="148"/>
      <c r="F1478" s="148"/>
      <c r="G1478" s="1"/>
    </row>
    <row r="1479" spans="2:7" s="123" customFormat="1" ht="16.5" customHeight="1">
      <c r="B1479" s="148"/>
      <c r="C1479" s="148"/>
      <c r="D1479" s="148"/>
      <c r="E1479" s="148"/>
      <c r="F1479" s="148"/>
      <c r="G1479" s="1"/>
    </row>
    <row r="1480" spans="2:7" s="123" customFormat="1" ht="16.5" customHeight="1">
      <c r="B1480" s="148"/>
      <c r="C1480" s="148"/>
      <c r="D1480" s="148"/>
      <c r="E1480" s="148"/>
      <c r="F1480" s="148"/>
      <c r="G1480" s="1"/>
    </row>
    <row r="1481" spans="2:7" s="123" customFormat="1" ht="16.5" customHeight="1">
      <c r="B1481" s="148"/>
      <c r="C1481" s="148"/>
      <c r="D1481" s="148"/>
      <c r="E1481" s="148"/>
      <c r="F1481" s="148"/>
      <c r="G1481" s="1"/>
    </row>
    <row r="1482" spans="2:7" s="123" customFormat="1" ht="16.5" customHeight="1">
      <c r="B1482" s="148"/>
      <c r="C1482" s="148"/>
      <c r="D1482" s="148"/>
      <c r="E1482" s="148"/>
      <c r="F1482" s="148"/>
      <c r="G1482" s="1"/>
    </row>
    <row r="1483" spans="2:7" s="123" customFormat="1" ht="16.5" customHeight="1">
      <c r="B1483" s="148"/>
      <c r="C1483" s="148"/>
      <c r="D1483" s="148"/>
      <c r="E1483" s="148"/>
      <c r="F1483" s="148"/>
      <c r="G1483" s="1"/>
    </row>
    <row r="1484" spans="2:7" s="123" customFormat="1" ht="16.5" customHeight="1">
      <c r="B1484" s="148"/>
      <c r="C1484" s="148"/>
      <c r="D1484" s="148"/>
      <c r="E1484" s="148"/>
      <c r="F1484" s="148"/>
      <c r="G1484" s="1"/>
    </row>
    <row r="1485" spans="2:7" s="123" customFormat="1" ht="16.5" customHeight="1">
      <c r="B1485" s="148"/>
      <c r="C1485" s="148"/>
      <c r="D1485" s="148"/>
      <c r="E1485" s="148"/>
      <c r="F1485" s="148"/>
      <c r="G1485" s="1"/>
    </row>
    <row r="1486" spans="2:7" s="123" customFormat="1" ht="16.5" customHeight="1">
      <c r="B1486" s="148"/>
      <c r="C1486" s="148"/>
      <c r="D1486" s="148"/>
      <c r="E1486" s="148"/>
      <c r="F1486" s="148"/>
      <c r="G1486" s="1"/>
    </row>
    <row r="1487" spans="2:7" s="123" customFormat="1" ht="16.5" customHeight="1">
      <c r="B1487" s="148"/>
      <c r="C1487" s="148"/>
      <c r="D1487" s="148"/>
      <c r="E1487" s="148"/>
      <c r="F1487" s="148"/>
      <c r="G1487" s="1"/>
    </row>
    <row r="1488" spans="2:7" s="123" customFormat="1" ht="16.5" customHeight="1">
      <c r="B1488" s="148"/>
      <c r="C1488" s="148"/>
      <c r="D1488" s="148"/>
      <c r="E1488" s="148"/>
      <c r="F1488" s="148"/>
      <c r="G1488" s="1"/>
    </row>
    <row r="1489" spans="2:7" s="123" customFormat="1" ht="16.5" customHeight="1">
      <c r="B1489" s="148"/>
      <c r="C1489" s="148"/>
      <c r="D1489" s="148"/>
      <c r="E1489" s="148"/>
      <c r="F1489" s="148"/>
      <c r="G1489" s="1"/>
    </row>
    <row r="1490" spans="2:7" s="123" customFormat="1" ht="16.5" customHeight="1">
      <c r="B1490" s="148"/>
      <c r="C1490" s="148"/>
      <c r="D1490" s="148"/>
      <c r="E1490" s="148"/>
      <c r="F1490" s="148"/>
      <c r="G1490" s="1"/>
    </row>
    <row r="1491" spans="2:7" s="123" customFormat="1" ht="16.5" customHeight="1">
      <c r="B1491" s="148"/>
      <c r="C1491" s="148"/>
      <c r="D1491" s="148"/>
      <c r="E1491" s="148"/>
      <c r="F1491" s="148"/>
      <c r="G1491" s="1"/>
    </row>
    <row r="1492" spans="2:7" s="123" customFormat="1" ht="16.5" customHeight="1">
      <c r="B1492" s="148"/>
      <c r="C1492" s="148"/>
      <c r="D1492" s="148"/>
      <c r="E1492" s="148"/>
      <c r="F1492" s="148"/>
      <c r="G1492" s="1"/>
    </row>
    <row r="1493" spans="2:7" s="123" customFormat="1" ht="16.5" customHeight="1">
      <c r="B1493" s="148"/>
      <c r="C1493" s="148"/>
      <c r="D1493" s="148"/>
      <c r="E1493" s="148"/>
      <c r="F1493" s="148"/>
      <c r="G1493" s="1"/>
    </row>
    <row r="1494" spans="2:7" s="123" customFormat="1" ht="16.5" customHeight="1">
      <c r="B1494" s="148"/>
      <c r="C1494" s="148"/>
      <c r="D1494" s="148"/>
      <c r="E1494" s="148"/>
      <c r="F1494" s="148"/>
      <c r="G1494" s="1"/>
    </row>
    <row r="1495" spans="2:7" s="123" customFormat="1" ht="16.5" customHeight="1">
      <c r="B1495" s="148"/>
      <c r="C1495" s="148"/>
      <c r="D1495" s="148"/>
      <c r="E1495" s="148"/>
      <c r="F1495" s="148"/>
      <c r="G1495" s="1"/>
    </row>
    <row r="1496" spans="2:7" s="123" customFormat="1" ht="16.5" customHeight="1">
      <c r="B1496" s="148"/>
      <c r="C1496" s="148"/>
      <c r="D1496" s="148"/>
      <c r="E1496" s="148"/>
      <c r="F1496" s="148"/>
      <c r="G1496" s="1"/>
    </row>
    <row r="1497" spans="2:7" s="123" customFormat="1" ht="16.5" customHeight="1">
      <c r="B1497" s="148"/>
      <c r="C1497" s="148"/>
      <c r="D1497" s="148"/>
      <c r="E1497" s="148"/>
      <c r="F1497" s="148"/>
      <c r="G1497" s="1"/>
    </row>
    <row r="1498" spans="2:7" s="123" customFormat="1" ht="16.5" customHeight="1">
      <c r="B1498" s="148"/>
      <c r="C1498" s="148"/>
      <c r="D1498" s="148"/>
      <c r="E1498" s="148"/>
      <c r="F1498" s="148"/>
      <c r="G1498" s="1"/>
    </row>
    <row r="1499" spans="2:7" s="123" customFormat="1" ht="16.5" customHeight="1">
      <c r="B1499" s="148"/>
      <c r="C1499" s="148"/>
      <c r="D1499" s="148"/>
      <c r="E1499" s="148"/>
      <c r="F1499" s="148"/>
      <c r="G1499" s="1"/>
    </row>
    <row r="1500" spans="2:7" s="123" customFormat="1" ht="16.5" customHeight="1">
      <c r="B1500" s="148"/>
      <c r="C1500" s="148"/>
      <c r="D1500" s="148"/>
      <c r="E1500" s="148"/>
      <c r="F1500" s="148"/>
      <c r="G1500" s="1"/>
    </row>
    <row r="1501" spans="2:7" s="123" customFormat="1" ht="16.5" customHeight="1">
      <c r="B1501" s="148"/>
      <c r="C1501" s="148"/>
      <c r="D1501" s="148"/>
      <c r="E1501" s="148"/>
      <c r="F1501" s="148"/>
      <c r="G1501" s="1"/>
    </row>
    <row r="1502" spans="2:7" s="123" customFormat="1" ht="16.5" customHeight="1">
      <c r="B1502" s="148"/>
      <c r="C1502" s="148"/>
      <c r="D1502" s="148"/>
      <c r="E1502" s="148"/>
      <c r="F1502" s="148"/>
      <c r="G1502" s="1"/>
    </row>
    <row r="1503" spans="2:7" s="123" customFormat="1" ht="16.5" customHeight="1">
      <c r="B1503" s="148"/>
      <c r="C1503" s="148"/>
      <c r="D1503" s="148"/>
      <c r="E1503" s="148"/>
      <c r="F1503" s="148"/>
      <c r="G1503" s="1"/>
    </row>
    <row r="1504" spans="2:7" s="123" customFormat="1" ht="16.5" customHeight="1">
      <c r="B1504" s="148"/>
      <c r="C1504" s="148"/>
      <c r="D1504" s="148"/>
      <c r="E1504" s="148"/>
      <c r="F1504" s="148"/>
      <c r="G1504" s="1"/>
    </row>
    <row r="1505" spans="2:7" s="123" customFormat="1" ht="16.5" customHeight="1">
      <c r="B1505" s="148"/>
      <c r="C1505" s="148"/>
      <c r="D1505" s="148"/>
      <c r="E1505" s="148"/>
      <c r="F1505" s="148"/>
      <c r="G1505" s="1"/>
    </row>
    <row r="1506" spans="2:7" s="123" customFormat="1" ht="16.5" customHeight="1">
      <c r="B1506" s="148"/>
      <c r="C1506" s="148"/>
      <c r="D1506" s="148"/>
      <c r="E1506" s="148"/>
      <c r="F1506" s="148"/>
      <c r="G1506" s="1"/>
    </row>
    <row r="1507" spans="2:7" s="123" customFormat="1" ht="16.5" customHeight="1">
      <c r="B1507" s="148"/>
      <c r="C1507" s="148"/>
      <c r="D1507" s="148"/>
      <c r="E1507" s="148"/>
      <c r="F1507" s="148"/>
      <c r="G1507" s="1"/>
    </row>
    <row r="1508" spans="2:7" s="123" customFormat="1" ht="16.5" customHeight="1">
      <c r="B1508" s="148"/>
      <c r="C1508" s="148"/>
      <c r="D1508" s="148"/>
      <c r="E1508" s="148"/>
      <c r="F1508" s="148"/>
      <c r="G1508" s="1"/>
    </row>
    <row r="1509" spans="2:7" s="123" customFormat="1" ht="16.5" customHeight="1">
      <c r="B1509" s="148"/>
      <c r="C1509" s="148"/>
      <c r="D1509" s="148"/>
      <c r="E1509" s="148"/>
      <c r="F1509" s="148"/>
      <c r="G1509" s="1"/>
    </row>
    <row r="1510" spans="2:7" s="123" customFormat="1" ht="16.5" customHeight="1">
      <c r="B1510" s="148"/>
      <c r="C1510" s="148"/>
      <c r="D1510" s="148"/>
      <c r="E1510" s="148"/>
      <c r="F1510" s="148"/>
      <c r="G1510" s="1"/>
    </row>
    <row r="1511" spans="2:7" s="123" customFormat="1" ht="16.5" customHeight="1">
      <c r="B1511" s="148"/>
      <c r="C1511" s="148"/>
      <c r="D1511" s="148"/>
      <c r="E1511" s="148"/>
      <c r="F1511" s="148"/>
      <c r="G1511" s="1"/>
    </row>
    <row r="1512" spans="2:7" s="123" customFormat="1" ht="16.5" customHeight="1">
      <c r="B1512" s="148"/>
      <c r="C1512" s="148"/>
      <c r="D1512" s="148"/>
      <c r="E1512" s="148"/>
      <c r="F1512" s="148"/>
      <c r="G1512" s="1"/>
    </row>
    <row r="1513" spans="2:7" s="123" customFormat="1" ht="16.5" customHeight="1">
      <c r="B1513" s="148"/>
      <c r="C1513" s="148"/>
      <c r="D1513" s="148"/>
      <c r="E1513" s="148"/>
      <c r="F1513" s="148"/>
      <c r="G1513" s="1"/>
    </row>
    <row r="1514" spans="2:7" s="123" customFormat="1" ht="16.5" customHeight="1">
      <c r="B1514" s="148"/>
      <c r="C1514" s="148"/>
      <c r="D1514" s="148"/>
      <c r="E1514" s="148"/>
      <c r="F1514" s="148"/>
      <c r="G1514" s="1"/>
    </row>
    <row r="1515" spans="2:7" s="123" customFormat="1" ht="16.5" customHeight="1">
      <c r="B1515" s="148"/>
      <c r="C1515" s="148"/>
      <c r="D1515" s="148"/>
      <c r="E1515" s="148"/>
      <c r="F1515" s="148"/>
      <c r="G1515" s="1"/>
    </row>
    <row r="1516" spans="2:7" s="123" customFormat="1" ht="16.5" customHeight="1">
      <c r="B1516" s="148"/>
      <c r="C1516" s="148"/>
      <c r="D1516" s="148"/>
      <c r="E1516" s="148"/>
      <c r="F1516" s="148"/>
      <c r="G1516" s="1"/>
    </row>
    <row r="1517" spans="2:7" s="123" customFormat="1" ht="16.5" customHeight="1">
      <c r="B1517" s="148"/>
      <c r="C1517" s="148"/>
      <c r="D1517" s="148"/>
      <c r="E1517" s="148"/>
      <c r="F1517" s="148"/>
      <c r="G1517" s="1"/>
    </row>
    <row r="1518" spans="2:7" s="123" customFormat="1" ht="16.5" customHeight="1">
      <c r="B1518" s="148"/>
      <c r="C1518" s="148"/>
      <c r="D1518" s="148"/>
      <c r="E1518" s="148"/>
      <c r="F1518" s="148"/>
      <c r="G1518" s="1"/>
    </row>
    <row r="1519" spans="2:7" s="123" customFormat="1" ht="16.5" customHeight="1">
      <c r="B1519" s="148"/>
      <c r="C1519" s="148"/>
      <c r="D1519" s="148"/>
      <c r="E1519" s="148"/>
      <c r="F1519" s="148"/>
      <c r="G1519" s="1"/>
    </row>
    <row r="1520" spans="2:7" s="123" customFormat="1" ht="16.5" customHeight="1">
      <c r="B1520" s="148"/>
      <c r="C1520" s="148"/>
      <c r="D1520" s="148"/>
      <c r="E1520" s="148"/>
      <c r="F1520" s="148"/>
      <c r="G1520" s="1"/>
    </row>
    <row r="1521" spans="2:7" s="123" customFormat="1" ht="16.5" customHeight="1">
      <c r="B1521" s="148"/>
      <c r="C1521" s="148"/>
      <c r="D1521" s="148"/>
      <c r="E1521" s="148"/>
      <c r="F1521" s="148"/>
      <c r="G1521" s="1"/>
    </row>
    <row r="1522" spans="2:7" s="123" customFormat="1" ht="16.5" customHeight="1">
      <c r="B1522" s="148"/>
      <c r="C1522" s="148"/>
      <c r="D1522" s="148"/>
      <c r="E1522" s="148"/>
      <c r="F1522" s="148"/>
      <c r="G1522" s="1"/>
    </row>
    <row r="1523" spans="2:7" s="123" customFormat="1" ht="16.5" customHeight="1">
      <c r="B1523" s="148"/>
      <c r="C1523" s="148"/>
      <c r="D1523" s="148"/>
      <c r="E1523" s="148"/>
      <c r="F1523" s="148"/>
      <c r="G1523" s="1"/>
    </row>
    <row r="1524" spans="2:7" s="123" customFormat="1" ht="16.5" customHeight="1">
      <c r="B1524" s="148"/>
      <c r="C1524" s="148"/>
      <c r="D1524" s="148"/>
      <c r="E1524" s="148"/>
      <c r="F1524" s="148"/>
      <c r="G1524" s="1"/>
    </row>
    <row r="1525" spans="2:7" s="123" customFormat="1" ht="16.5" customHeight="1">
      <c r="B1525" s="148"/>
      <c r="C1525" s="148"/>
      <c r="D1525" s="148"/>
      <c r="E1525" s="148"/>
      <c r="F1525" s="148"/>
      <c r="G1525" s="1"/>
    </row>
    <row r="1526" spans="2:7" s="123" customFormat="1" ht="16.5" customHeight="1">
      <c r="B1526" s="148"/>
      <c r="C1526" s="148"/>
      <c r="D1526" s="148"/>
      <c r="E1526" s="148"/>
      <c r="F1526" s="148"/>
      <c r="G1526" s="1"/>
    </row>
    <row r="1527" spans="2:7" s="123" customFormat="1" ht="16.5" customHeight="1">
      <c r="B1527" s="148"/>
      <c r="C1527" s="148"/>
      <c r="D1527" s="148"/>
      <c r="E1527" s="148"/>
      <c r="F1527" s="148"/>
      <c r="G1527" s="1"/>
    </row>
    <row r="1528" spans="2:7" s="123" customFormat="1" ht="16.5" customHeight="1">
      <c r="B1528" s="148"/>
      <c r="C1528" s="148"/>
      <c r="D1528" s="148"/>
      <c r="E1528" s="148"/>
      <c r="F1528" s="148"/>
      <c r="G1528" s="1"/>
    </row>
    <row r="1529" spans="2:7" s="123" customFormat="1" ht="16.5" customHeight="1">
      <c r="B1529" s="148"/>
      <c r="C1529" s="148"/>
      <c r="D1529" s="148"/>
      <c r="E1529" s="148"/>
      <c r="F1529" s="148"/>
      <c r="G1529" s="1"/>
    </row>
    <row r="1530" spans="2:7" s="123" customFormat="1" ht="16.5" customHeight="1">
      <c r="B1530" s="148"/>
      <c r="C1530" s="148"/>
      <c r="D1530" s="148"/>
      <c r="E1530" s="148"/>
      <c r="F1530" s="148"/>
      <c r="G1530" s="1"/>
    </row>
    <row r="1531" spans="2:7" s="123" customFormat="1" ht="16.5" customHeight="1">
      <c r="B1531" s="148"/>
      <c r="C1531" s="148"/>
      <c r="D1531" s="148"/>
      <c r="E1531" s="148"/>
      <c r="F1531" s="148"/>
      <c r="G1531" s="1"/>
    </row>
    <row r="1532" spans="2:7" s="123" customFormat="1" ht="16.5" customHeight="1">
      <c r="B1532" s="148"/>
      <c r="C1532" s="148"/>
      <c r="D1532" s="148"/>
      <c r="E1532" s="148"/>
      <c r="F1532" s="148"/>
      <c r="G1532" s="1"/>
    </row>
    <row r="1533" spans="2:7" s="123" customFormat="1" ht="16.5" customHeight="1">
      <c r="B1533" s="148"/>
      <c r="C1533" s="148"/>
      <c r="D1533" s="148"/>
      <c r="E1533" s="148"/>
      <c r="F1533" s="148"/>
      <c r="G1533" s="1"/>
    </row>
    <row r="1534" spans="2:7" s="123" customFormat="1" ht="16.5" customHeight="1">
      <c r="B1534" s="148"/>
      <c r="C1534" s="148"/>
      <c r="D1534" s="148"/>
      <c r="E1534" s="148"/>
      <c r="F1534" s="148"/>
      <c r="G1534" s="1"/>
    </row>
    <row r="1535" spans="2:7" s="123" customFormat="1" ht="16.5" customHeight="1">
      <c r="B1535" s="148"/>
      <c r="C1535" s="148"/>
      <c r="D1535" s="148"/>
      <c r="E1535" s="148"/>
      <c r="F1535" s="148"/>
      <c r="G1535" s="1"/>
    </row>
    <row r="1536" spans="2:7" s="123" customFormat="1" ht="16.5" customHeight="1">
      <c r="B1536" s="148"/>
      <c r="C1536" s="148"/>
      <c r="D1536" s="148"/>
      <c r="E1536" s="148"/>
      <c r="F1536" s="148"/>
      <c r="G1536" s="1"/>
    </row>
    <row r="1537" spans="2:7" s="123" customFormat="1" ht="16.5" customHeight="1">
      <c r="B1537" s="148"/>
      <c r="C1537" s="148"/>
      <c r="D1537" s="148"/>
      <c r="E1537" s="148"/>
      <c r="F1537" s="148"/>
      <c r="G1537" s="1"/>
    </row>
    <row r="1538" spans="2:7" s="123" customFormat="1" ht="16.5" customHeight="1">
      <c r="B1538" s="148"/>
      <c r="C1538" s="148"/>
      <c r="D1538" s="148"/>
      <c r="E1538" s="148"/>
      <c r="F1538" s="148"/>
      <c r="G1538" s="1"/>
    </row>
    <row r="1539" spans="2:7" s="123" customFormat="1" ht="16.5" customHeight="1">
      <c r="B1539" s="148"/>
      <c r="C1539" s="148"/>
      <c r="D1539" s="148"/>
      <c r="E1539" s="148"/>
      <c r="F1539" s="148"/>
      <c r="G1539" s="1"/>
    </row>
    <row r="1540" spans="2:7" s="123" customFormat="1" ht="16.5" customHeight="1">
      <c r="B1540" s="148"/>
      <c r="C1540" s="148"/>
      <c r="D1540" s="148"/>
      <c r="E1540" s="148"/>
      <c r="F1540" s="148"/>
      <c r="G1540" s="1"/>
    </row>
    <row r="1541" spans="2:7" s="123" customFormat="1" ht="16.5" customHeight="1">
      <c r="B1541" s="148"/>
      <c r="C1541" s="148"/>
      <c r="D1541" s="148"/>
      <c r="E1541" s="148"/>
      <c r="F1541" s="148"/>
      <c r="G1541" s="1"/>
    </row>
    <row r="1542" spans="2:7" s="123" customFormat="1" ht="16.5" customHeight="1">
      <c r="B1542" s="148"/>
      <c r="C1542" s="148"/>
      <c r="D1542" s="148"/>
      <c r="E1542" s="148"/>
      <c r="F1542" s="148"/>
      <c r="G1542" s="1"/>
    </row>
    <row r="1543" spans="2:7" s="123" customFormat="1" ht="16.5" customHeight="1">
      <c r="B1543" s="148"/>
      <c r="C1543" s="148"/>
      <c r="D1543" s="148"/>
      <c r="E1543" s="148"/>
      <c r="F1543" s="148"/>
      <c r="G1543" s="1"/>
    </row>
    <row r="1544" spans="2:7" s="123" customFormat="1" ht="16.5" customHeight="1">
      <c r="B1544" s="148"/>
      <c r="C1544" s="148"/>
      <c r="D1544" s="148"/>
      <c r="E1544" s="148"/>
      <c r="F1544" s="148"/>
      <c r="G1544" s="1"/>
    </row>
    <row r="1545" spans="2:7" s="123" customFormat="1" ht="16.5" customHeight="1">
      <c r="B1545" s="148"/>
      <c r="C1545" s="148"/>
      <c r="D1545" s="148"/>
      <c r="E1545" s="148"/>
      <c r="F1545" s="148"/>
      <c r="G1545" s="1"/>
    </row>
    <row r="1546" spans="2:7" s="123" customFormat="1" ht="16.5" customHeight="1">
      <c r="B1546" s="148"/>
      <c r="C1546" s="148"/>
      <c r="D1546" s="148"/>
      <c r="E1546" s="148"/>
      <c r="F1546" s="148"/>
      <c r="G1546" s="1"/>
    </row>
    <row r="1547" spans="2:7" s="123" customFormat="1" ht="16.5" customHeight="1">
      <c r="B1547" s="148"/>
      <c r="C1547" s="148"/>
      <c r="D1547" s="148"/>
      <c r="E1547" s="148"/>
      <c r="F1547" s="148"/>
      <c r="G1547" s="1"/>
    </row>
    <row r="1548" spans="2:7" s="123" customFormat="1" ht="16.5" customHeight="1">
      <c r="B1548" s="148"/>
      <c r="C1548" s="148"/>
      <c r="D1548" s="148"/>
      <c r="E1548" s="148"/>
      <c r="F1548" s="148"/>
      <c r="G1548" s="1"/>
    </row>
    <row r="1549" spans="2:7" s="123" customFormat="1" ht="16.5" customHeight="1">
      <c r="B1549" s="148"/>
      <c r="C1549" s="148"/>
      <c r="D1549" s="148"/>
      <c r="E1549" s="148"/>
      <c r="F1549" s="148"/>
      <c r="G1549" s="1"/>
    </row>
    <row r="1550" spans="2:7" s="123" customFormat="1" ht="16.5" customHeight="1">
      <c r="B1550" s="148"/>
      <c r="C1550" s="148"/>
      <c r="D1550" s="148"/>
      <c r="E1550" s="148"/>
      <c r="F1550" s="148"/>
      <c r="G1550" s="1"/>
    </row>
    <row r="1551" spans="2:7" s="123" customFormat="1" ht="16.5" customHeight="1">
      <c r="B1551" s="148"/>
      <c r="C1551" s="148"/>
      <c r="D1551" s="148"/>
      <c r="E1551" s="148"/>
      <c r="F1551" s="148"/>
      <c r="G1551" s="1"/>
    </row>
    <row r="1552" spans="2:7" s="123" customFormat="1" ht="16.5" customHeight="1">
      <c r="B1552" s="148"/>
      <c r="C1552" s="148"/>
      <c r="D1552" s="148"/>
      <c r="E1552" s="148"/>
      <c r="F1552" s="148"/>
      <c r="G1552" s="1"/>
    </row>
    <row r="1553" spans="2:7" s="123" customFormat="1" ht="16.5" customHeight="1">
      <c r="B1553" s="148"/>
      <c r="C1553" s="148"/>
      <c r="D1553" s="148"/>
      <c r="E1553" s="148"/>
      <c r="F1553" s="148"/>
      <c r="G1553" s="1"/>
    </row>
    <row r="1554" spans="2:7" s="123" customFormat="1" ht="16.5" customHeight="1">
      <c r="B1554" s="148"/>
      <c r="C1554" s="148"/>
      <c r="D1554" s="148"/>
      <c r="E1554" s="148"/>
      <c r="F1554" s="148"/>
      <c r="G1554" s="1"/>
    </row>
    <row r="1555" spans="2:7" s="123" customFormat="1" ht="16.5" customHeight="1">
      <c r="B1555" s="148"/>
      <c r="C1555" s="148"/>
      <c r="D1555" s="148"/>
      <c r="E1555" s="148"/>
      <c r="F1555" s="148"/>
      <c r="G1555" s="1"/>
    </row>
    <row r="1556" spans="2:7" s="123" customFormat="1" ht="16.5" customHeight="1">
      <c r="B1556" s="148"/>
      <c r="C1556" s="148"/>
      <c r="D1556" s="148"/>
      <c r="E1556" s="148"/>
      <c r="F1556" s="148"/>
      <c r="G1556" s="1"/>
    </row>
    <row r="1557" spans="2:7" s="123" customFormat="1" ht="16.5" customHeight="1">
      <c r="B1557" s="148"/>
      <c r="C1557" s="148"/>
      <c r="D1557" s="148"/>
      <c r="E1557" s="148"/>
      <c r="F1557" s="148"/>
      <c r="G1557" s="1"/>
    </row>
    <row r="1558" spans="2:7" s="123" customFormat="1" ht="16.5" customHeight="1">
      <c r="B1558" s="148"/>
      <c r="C1558" s="148"/>
      <c r="D1558" s="148"/>
      <c r="E1558" s="148"/>
      <c r="F1558" s="148"/>
      <c r="G1558" s="1"/>
    </row>
    <row r="1559" spans="2:7" s="123" customFormat="1" ht="16.5" customHeight="1">
      <c r="B1559" s="148"/>
      <c r="C1559" s="148"/>
      <c r="D1559" s="148"/>
      <c r="E1559" s="148"/>
      <c r="F1559" s="148"/>
      <c r="G1559" s="1"/>
    </row>
    <row r="1560" spans="2:7" s="123" customFormat="1" ht="16.5" customHeight="1">
      <c r="B1560" s="148"/>
      <c r="C1560" s="148"/>
      <c r="D1560" s="148"/>
      <c r="E1560" s="148"/>
      <c r="F1560" s="148"/>
      <c r="G1560" s="1"/>
    </row>
    <row r="1561" spans="2:7" s="123" customFormat="1" ht="16.5" customHeight="1">
      <c r="B1561" s="148"/>
      <c r="C1561" s="148"/>
      <c r="D1561" s="148"/>
      <c r="E1561" s="148"/>
      <c r="F1561" s="148"/>
      <c r="G1561" s="1"/>
    </row>
    <row r="1562" spans="2:7" s="123" customFormat="1" ht="16.5" customHeight="1">
      <c r="B1562" s="148"/>
      <c r="C1562" s="148"/>
      <c r="D1562" s="148"/>
      <c r="E1562" s="148"/>
      <c r="F1562" s="148"/>
      <c r="G1562" s="1"/>
    </row>
    <row r="1563" spans="2:7" s="123" customFormat="1" ht="16.5" customHeight="1">
      <c r="B1563" s="148"/>
      <c r="C1563" s="148"/>
      <c r="D1563" s="148"/>
      <c r="E1563" s="148"/>
      <c r="F1563" s="148"/>
      <c r="G1563" s="1"/>
    </row>
    <row r="1564" spans="2:7" s="123" customFormat="1" ht="16.5" customHeight="1">
      <c r="B1564" s="148"/>
      <c r="C1564" s="148"/>
      <c r="D1564" s="148"/>
      <c r="E1564" s="148"/>
      <c r="F1564" s="148"/>
      <c r="G1564" s="1"/>
    </row>
    <row r="1565" spans="2:7" s="123" customFormat="1" ht="16.5" customHeight="1">
      <c r="B1565" s="148"/>
      <c r="C1565" s="148"/>
      <c r="D1565" s="148"/>
      <c r="E1565" s="148"/>
      <c r="F1565" s="148"/>
      <c r="G1565" s="1"/>
    </row>
    <row r="1566" spans="2:7" s="123" customFormat="1" ht="16.5" customHeight="1">
      <c r="B1566" s="148"/>
      <c r="C1566" s="148"/>
      <c r="D1566" s="148"/>
      <c r="E1566" s="148"/>
      <c r="F1566" s="148"/>
      <c r="G1566" s="1"/>
    </row>
    <row r="1567" spans="2:7" s="123" customFormat="1" ht="16.5" customHeight="1">
      <c r="B1567" s="148"/>
      <c r="C1567" s="148"/>
      <c r="D1567" s="148"/>
      <c r="E1567" s="148"/>
      <c r="F1567" s="148"/>
      <c r="G1567" s="1"/>
    </row>
    <row r="1568" spans="2:7" s="123" customFormat="1" ht="16.5" customHeight="1">
      <c r="B1568" s="148"/>
      <c r="C1568" s="148"/>
      <c r="D1568" s="148"/>
      <c r="E1568" s="148"/>
      <c r="F1568" s="148"/>
      <c r="G1568" s="1"/>
    </row>
    <row r="1569" spans="2:7" s="123" customFormat="1" ht="16.5" customHeight="1">
      <c r="B1569" s="148"/>
      <c r="C1569" s="148"/>
      <c r="D1569" s="148"/>
      <c r="E1569" s="148"/>
      <c r="F1569" s="148"/>
      <c r="G1569" s="1"/>
    </row>
    <row r="1570" spans="2:7" s="123" customFormat="1" ht="16.5" customHeight="1">
      <c r="B1570" s="148"/>
      <c r="C1570" s="148"/>
      <c r="D1570" s="148"/>
      <c r="E1570" s="148"/>
      <c r="F1570" s="148"/>
      <c r="G1570" s="1"/>
    </row>
    <row r="1571" spans="2:7" s="123" customFormat="1" ht="16.5" customHeight="1">
      <c r="B1571" s="148"/>
      <c r="C1571" s="148"/>
      <c r="D1571" s="148"/>
      <c r="E1571" s="148"/>
      <c r="F1571" s="148"/>
      <c r="G1571" s="1"/>
    </row>
    <row r="1572" spans="2:7" s="123" customFormat="1" ht="16.5" customHeight="1">
      <c r="B1572" s="148"/>
      <c r="C1572" s="148"/>
      <c r="D1572" s="148"/>
      <c r="E1572" s="148"/>
      <c r="F1572" s="148"/>
      <c r="G1572" s="1"/>
    </row>
    <row r="1573" spans="2:7" s="123" customFormat="1" ht="16.5" customHeight="1">
      <c r="B1573" s="148"/>
      <c r="C1573" s="148"/>
      <c r="D1573" s="148"/>
      <c r="E1573" s="148"/>
      <c r="F1573" s="148"/>
      <c r="G1573" s="1"/>
    </row>
    <row r="1574" spans="2:7" s="123" customFormat="1" ht="16.5" customHeight="1">
      <c r="B1574" s="148"/>
      <c r="C1574" s="148"/>
      <c r="D1574" s="148"/>
      <c r="E1574" s="148"/>
      <c r="F1574" s="148"/>
      <c r="G1574" s="1"/>
    </row>
    <row r="1575" spans="2:7" s="123" customFormat="1" ht="16.5" customHeight="1">
      <c r="B1575" s="148"/>
      <c r="C1575" s="148"/>
      <c r="D1575" s="148"/>
      <c r="E1575" s="148"/>
      <c r="F1575" s="148"/>
      <c r="G1575" s="1"/>
    </row>
    <row r="1576" spans="2:7" s="123" customFormat="1" ht="16.5" customHeight="1">
      <c r="B1576" s="148"/>
      <c r="C1576" s="148"/>
      <c r="D1576" s="148"/>
      <c r="E1576" s="148"/>
      <c r="F1576" s="148"/>
      <c r="G1576" s="1"/>
    </row>
    <row r="1577" spans="2:7" s="123" customFormat="1" ht="16.5" customHeight="1">
      <c r="B1577" s="148"/>
      <c r="C1577" s="148"/>
      <c r="D1577" s="148"/>
      <c r="E1577" s="148"/>
      <c r="F1577" s="148"/>
      <c r="G1577" s="1"/>
    </row>
    <row r="1578" spans="2:7" s="123" customFormat="1" ht="16.5" customHeight="1">
      <c r="B1578" s="148"/>
      <c r="C1578" s="148"/>
      <c r="D1578" s="148"/>
      <c r="E1578" s="148"/>
      <c r="F1578" s="148"/>
      <c r="G1578" s="1"/>
    </row>
    <row r="1579" spans="2:7" s="123" customFormat="1" ht="16.5" customHeight="1">
      <c r="B1579" s="148"/>
      <c r="C1579" s="148"/>
      <c r="D1579" s="148"/>
      <c r="E1579" s="148"/>
      <c r="F1579" s="148"/>
      <c r="G1579" s="1"/>
    </row>
    <row r="1580" spans="2:7" s="123" customFormat="1" ht="16.5" customHeight="1">
      <c r="B1580" s="148"/>
      <c r="C1580" s="148"/>
      <c r="D1580" s="148"/>
      <c r="E1580" s="148"/>
      <c r="F1580" s="148"/>
      <c r="G1580" s="1"/>
    </row>
    <row r="1581" spans="2:7" s="123" customFormat="1" ht="16.5" customHeight="1">
      <c r="B1581" s="148"/>
      <c r="C1581" s="148"/>
      <c r="D1581" s="148"/>
      <c r="E1581" s="148"/>
      <c r="F1581" s="148"/>
      <c r="G1581" s="1"/>
    </row>
    <row r="1582" spans="2:7" s="123" customFormat="1" ht="16.5" customHeight="1">
      <c r="B1582" s="148"/>
      <c r="C1582" s="148"/>
      <c r="D1582" s="148"/>
      <c r="E1582" s="148"/>
      <c r="F1582" s="148"/>
      <c r="G1582" s="1"/>
    </row>
    <row r="1583" spans="2:7" s="123" customFormat="1" ht="16.5" customHeight="1">
      <c r="B1583" s="148"/>
      <c r="C1583" s="148"/>
      <c r="D1583" s="148"/>
      <c r="E1583" s="148"/>
      <c r="F1583" s="148"/>
      <c r="G1583" s="1"/>
    </row>
    <row r="1584" spans="2:7" s="123" customFormat="1" ht="16.5" customHeight="1">
      <c r="B1584" s="148"/>
      <c r="C1584" s="148"/>
      <c r="D1584" s="148"/>
      <c r="E1584" s="148"/>
      <c r="F1584" s="148"/>
      <c r="G1584" s="1"/>
    </row>
    <row r="1585" spans="2:7" s="123" customFormat="1" ht="16.5" customHeight="1">
      <c r="B1585" s="148"/>
      <c r="C1585" s="148"/>
      <c r="D1585" s="148"/>
      <c r="E1585" s="148"/>
      <c r="F1585" s="148"/>
      <c r="G1585" s="1"/>
    </row>
    <row r="1586" spans="2:7" s="123" customFormat="1" ht="16.5" customHeight="1">
      <c r="B1586" s="148"/>
      <c r="C1586" s="148"/>
      <c r="D1586" s="148"/>
      <c r="E1586" s="148"/>
      <c r="F1586" s="148"/>
      <c r="G1586" s="1"/>
    </row>
    <row r="1587" spans="2:7" s="123" customFormat="1" ht="16.5" customHeight="1">
      <c r="B1587" s="148"/>
      <c r="C1587" s="148"/>
      <c r="D1587" s="148"/>
      <c r="E1587" s="148"/>
      <c r="F1587" s="148"/>
      <c r="G1587" s="1"/>
    </row>
    <row r="1588" spans="2:7" s="123" customFormat="1" ht="16.5" customHeight="1">
      <c r="B1588" s="148"/>
      <c r="C1588" s="148"/>
      <c r="D1588" s="148"/>
      <c r="E1588" s="148"/>
      <c r="F1588" s="148"/>
      <c r="G1588" s="1"/>
    </row>
    <row r="1589" spans="2:7" s="123" customFormat="1" ht="16.5" customHeight="1">
      <c r="B1589" s="148"/>
      <c r="C1589" s="148"/>
      <c r="D1589" s="148"/>
      <c r="E1589" s="148"/>
      <c r="F1589" s="148"/>
      <c r="G1589" s="1"/>
    </row>
    <row r="1590" spans="2:7" s="123" customFormat="1" ht="16.5" customHeight="1">
      <c r="B1590" s="148"/>
      <c r="C1590" s="148"/>
      <c r="D1590" s="148"/>
      <c r="E1590" s="148"/>
      <c r="F1590" s="148"/>
      <c r="G1590" s="1"/>
    </row>
    <row r="1591" spans="2:7" s="123" customFormat="1" ht="16.5" customHeight="1">
      <c r="B1591" s="148"/>
      <c r="C1591" s="148"/>
      <c r="D1591" s="148"/>
      <c r="E1591" s="148"/>
      <c r="F1591" s="148"/>
      <c r="G1591" s="1"/>
    </row>
    <row r="1592" spans="2:7" s="123" customFormat="1" ht="16.5" customHeight="1">
      <c r="B1592" s="148"/>
      <c r="C1592" s="148"/>
      <c r="D1592" s="148"/>
      <c r="E1592" s="148"/>
      <c r="F1592" s="148"/>
      <c r="G1592" s="1"/>
    </row>
    <row r="1593" spans="2:7" s="123" customFormat="1" ht="16.5" customHeight="1">
      <c r="B1593" s="148"/>
      <c r="C1593" s="148"/>
      <c r="D1593" s="148"/>
      <c r="E1593" s="148"/>
      <c r="F1593" s="148"/>
      <c r="G1593" s="1"/>
    </row>
    <row r="1594" spans="2:7" s="123" customFormat="1" ht="16.5" customHeight="1">
      <c r="B1594" s="148"/>
      <c r="C1594" s="148"/>
      <c r="D1594" s="148"/>
      <c r="E1594" s="148"/>
      <c r="F1594" s="148"/>
      <c r="G1594" s="1"/>
    </row>
    <row r="1595" spans="2:7" s="123" customFormat="1" ht="16.5" customHeight="1">
      <c r="B1595" s="148"/>
      <c r="C1595" s="148"/>
      <c r="D1595" s="148"/>
      <c r="E1595" s="148"/>
      <c r="F1595" s="148"/>
      <c r="G1595" s="1"/>
    </row>
    <row r="1596" spans="2:7" s="123" customFormat="1" ht="16.5" customHeight="1">
      <c r="B1596" s="148"/>
      <c r="C1596" s="148"/>
      <c r="D1596" s="148"/>
      <c r="E1596" s="148"/>
      <c r="F1596" s="148"/>
      <c r="G1596" s="1"/>
    </row>
    <row r="1597" spans="2:7" s="123" customFormat="1" ht="16.5" customHeight="1">
      <c r="B1597" s="148"/>
      <c r="C1597" s="148"/>
      <c r="D1597" s="148"/>
      <c r="E1597" s="148"/>
      <c r="F1597" s="148"/>
      <c r="G1597" s="1"/>
    </row>
    <row r="1598" spans="2:7" s="123" customFormat="1" ht="16.5" customHeight="1">
      <c r="B1598" s="148"/>
      <c r="C1598" s="148"/>
      <c r="D1598" s="148"/>
      <c r="E1598" s="148"/>
      <c r="F1598" s="148"/>
      <c r="G1598" s="1"/>
    </row>
    <row r="1599" spans="2:7" s="123" customFormat="1" ht="16.5" customHeight="1">
      <c r="B1599" s="148"/>
      <c r="C1599" s="148"/>
      <c r="D1599" s="148"/>
      <c r="E1599" s="148"/>
      <c r="F1599" s="148"/>
      <c r="G1599" s="1"/>
    </row>
    <row r="1600" spans="2:7" s="123" customFormat="1" ht="16.5" customHeight="1">
      <c r="B1600" s="148"/>
      <c r="C1600" s="148"/>
      <c r="D1600" s="148"/>
      <c r="E1600" s="148"/>
      <c r="F1600" s="148"/>
      <c r="G1600" s="1"/>
    </row>
    <row r="1601" spans="2:7" s="123" customFormat="1" ht="16.5" customHeight="1">
      <c r="B1601" s="148"/>
      <c r="C1601" s="148"/>
      <c r="D1601" s="148"/>
      <c r="E1601" s="148"/>
      <c r="F1601" s="148"/>
      <c r="G1601" s="1"/>
    </row>
    <row r="1602" spans="2:7" s="123" customFormat="1" ht="16.5" customHeight="1">
      <c r="B1602" s="148"/>
      <c r="C1602" s="148"/>
      <c r="D1602" s="148"/>
      <c r="E1602" s="148"/>
      <c r="F1602" s="148"/>
      <c r="G1602" s="1"/>
    </row>
    <row r="1603" spans="2:7" s="123" customFormat="1" ht="16.5" customHeight="1">
      <c r="B1603" s="148"/>
      <c r="C1603" s="148"/>
      <c r="D1603" s="148"/>
      <c r="E1603" s="148"/>
      <c r="F1603" s="148"/>
      <c r="G1603" s="1"/>
    </row>
    <row r="1604" spans="2:7" s="123" customFormat="1" ht="16.5" customHeight="1">
      <c r="B1604" s="148"/>
      <c r="C1604" s="148"/>
      <c r="D1604" s="148"/>
      <c r="E1604" s="148"/>
      <c r="F1604" s="148"/>
      <c r="G1604" s="1"/>
    </row>
    <row r="1605" spans="2:7" s="123" customFormat="1" ht="16.5" customHeight="1">
      <c r="B1605" s="148"/>
      <c r="C1605" s="148"/>
      <c r="D1605" s="148"/>
      <c r="E1605" s="148"/>
      <c r="F1605" s="148"/>
      <c r="G1605" s="1"/>
    </row>
    <row r="1606" spans="2:7" s="123" customFormat="1" ht="16.5" customHeight="1">
      <c r="B1606" s="148"/>
      <c r="C1606" s="148"/>
      <c r="D1606" s="148"/>
      <c r="E1606" s="148"/>
      <c r="F1606" s="148"/>
      <c r="G1606" s="1"/>
    </row>
    <row r="1607" spans="2:7" s="123" customFormat="1" ht="16.5" customHeight="1">
      <c r="B1607" s="148"/>
      <c r="C1607" s="148"/>
      <c r="D1607" s="148"/>
      <c r="E1607" s="148"/>
      <c r="F1607" s="148"/>
      <c r="G1607" s="1"/>
    </row>
    <row r="1608" spans="2:7" s="123" customFormat="1" ht="16.5" customHeight="1">
      <c r="B1608" s="148"/>
      <c r="C1608" s="148"/>
      <c r="D1608" s="148"/>
      <c r="E1608" s="148"/>
      <c r="F1608" s="148"/>
      <c r="G1608" s="1"/>
    </row>
    <row r="1609" spans="2:7" s="123" customFormat="1" ht="16.5" customHeight="1">
      <c r="B1609" s="148"/>
      <c r="C1609" s="148"/>
      <c r="D1609" s="148"/>
      <c r="E1609" s="148"/>
      <c r="F1609" s="148"/>
      <c r="G1609" s="1"/>
    </row>
    <row r="1610" spans="2:7" s="123" customFormat="1" ht="16.5" customHeight="1">
      <c r="B1610" s="148"/>
      <c r="C1610" s="148"/>
      <c r="D1610" s="148"/>
      <c r="E1610" s="148"/>
      <c r="F1610" s="148"/>
      <c r="G1610" s="1"/>
    </row>
    <row r="1611" spans="2:7" s="123" customFormat="1" ht="16.5" customHeight="1">
      <c r="B1611" s="148"/>
      <c r="C1611" s="148"/>
      <c r="D1611" s="148"/>
      <c r="E1611" s="148"/>
      <c r="F1611" s="148"/>
      <c r="G1611" s="1"/>
    </row>
    <row r="1612" spans="2:7" s="123" customFormat="1" ht="16.5" customHeight="1">
      <c r="B1612" s="148"/>
      <c r="C1612" s="148"/>
      <c r="D1612" s="148"/>
      <c r="E1612" s="148"/>
      <c r="F1612" s="148"/>
      <c r="G1612" s="1"/>
    </row>
    <row r="1613" spans="2:7" s="123" customFormat="1" ht="16.5" customHeight="1">
      <c r="B1613" s="148"/>
      <c r="C1613" s="148"/>
      <c r="D1613" s="148"/>
      <c r="E1613" s="148"/>
      <c r="F1613" s="148"/>
      <c r="G1613" s="1"/>
    </row>
    <row r="1614" spans="2:7" s="123" customFormat="1" ht="16.5" customHeight="1">
      <c r="B1614" s="148"/>
      <c r="C1614" s="148"/>
      <c r="D1614" s="148"/>
      <c r="E1614" s="148"/>
      <c r="F1614" s="148"/>
      <c r="G1614" s="1"/>
    </row>
    <row r="1615" spans="2:7" s="123" customFormat="1" ht="16.5" customHeight="1">
      <c r="B1615" s="148"/>
      <c r="C1615" s="148"/>
      <c r="D1615" s="148"/>
      <c r="E1615" s="148"/>
      <c r="F1615" s="148"/>
      <c r="G1615" s="1"/>
    </row>
    <row r="1616" spans="2:7" s="123" customFormat="1" ht="16.5" customHeight="1">
      <c r="B1616" s="148"/>
      <c r="C1616" s="148"/>
      <c r="D1616" s="148"/>
      <c r="E1616" s="148"/>
      <c r="F1616" s="148"/>
      <c r="G1616" s="1"/>
    </row>
    <row r="1617" spans="2:7" s="123" customFormat="1" ht="16.5" customHeight="1">
      <c r="B1617" s="148"/>
      <c r="C1617" s="148"/>
      <c r="D1617" s="148"/>
      <c r="E1617" s="148"/>
      <c r="F1617" s="148"/>
      <c r="G1617" s="1"/>
    </row>
    <row r="1618" spans="2:7" s="123" customFormat="1" ht="16.5" customHeight="1">
      <c r="B1618" s="148"/>
      <c r="C1618" s="148"/>
      <c r="D1618" s="148"/>
      <c r="E1618" s="148"/>
      <c r="F1618" s="148"/>
      <c r="G1618" s="1"/>
    </row>
    <row r="1619" spans="2:7" s="123" customFormat="1" ht="16.5" customHeight="1">
      <c r="B1619" s="148"/>
      <c r="C1619" s="148"/>
      <c r="D1619" s="148"/>
      <c r="E1619" s="148"/>
      <c r="F1619" s="148"/>
      <c r="G1619" s="1"/>
    </row>
    <row r="1620" spans="2:7" s="123" customFormat="1" ht="16.5" customHeight="1">
      <c r="B1620" s="148"/>
      <c r="C1620" s="148"/>
      <c r="D1620" s="148"/>
      <c r="E1620" s="148"/>
      <c r="F1620" s="148"/>
      <c r="G1620" s="1"/>
    </row>
    <row r="1621" spans="2:7" s="123" customFormat="1" ht="16.5" customHeight="1">
      <c r="B1621" s="148"/>
      <c r="C1621" s="148"/>
      <c r="D1621" s="148"/>
      <c r="E1621" s="148"/>
      <c r="F1621" s="148"/>
      <c r="G1621" s="1"/>
    </row>
    <row r="1622" spans="2:7" s="123" customFormat="1" ht="16.5" customHeight="1">
      <c r="B1622" s="148"/>
      <c r="C1622" s="148"/>
      <c r="D1622" s="148"/>
      <c r="E1622" s="148"/>
      <c r="F1622" s="148"/>
      <c r="G1622" s="1"/>
    </row>
    <row r="1623" spans="2:7" s="123" customFormat="1" ht="16.5" customHeight="1">
      <c r="B1623" s="148"/>
      <c r="C1623" s="148"/>
      <c r="D1623" s="148"/>
      <c r="E1623" s="148"/>
      <c r="F1623" s="148"/>
      <c r="G1623" s="1"/>
    </row>
    <row r="1624" spans="2:7" s="123" customFormat="1" ht="16.5" customHeight="1">
      <c r="B1624" s="148"/>
      <c r="C1624" s="148"/>
      <c r="D1624" s="148"/>
      <c r="E1624" s="148"/>
      <c r="F1624" s="148"/>
      <c r="G1624" s="1"/>
    </row>
    <row r="1625" spans="2:7" s="123" customFormat="1" ht="16.5" customHeight="1">
      <c r="B1625" s="148"/>
      <c r="C1625" s="148"/>
      <c r="D1625" s="148"/>
      <c r="E1625" s="148"/>
      <c r="F1625" s="148"/>
      <c r="G1625" s="1"/>
    </row>
    <row r="1626" spans="2:7" s="123" customFormat="1" ht="16.5" customHeight="1">
      <c r="B1626" s="148"/>
      <c r="C1626" s="148"/>
      <c r="D1626" s="148"/>
      <c r="E1626" s="148"/>
      <c r="F1626" s="148"/>
      <c r="G1626" s="1"/>
    </row>
    <row r="1627" spans="2:7" s="123" customFormat="1" ht="16.5" customHeight="1">
      <c r="B1627" s="148"/>
      <c r="C1627" s="148"/>
      <c r="D1627" s="148"/>
      <c r="E1627" s="148"/>
      <c r="F1627" s="148"/>
      <c r="G1627" s="1"/>
    </row>
    <row r="1628" spans="2:7" s="123" customFormat="1" ht="16.5" customHeight="1">
      <c r="B1628" s="148"/>
      <c r="C1628" s="148"/>
      <c r="D1628" s="148"/>
      <c r="E1628" s="148"/>
      <c r="F1628" s="148"/>
      <c r="G1628" s="1"/>
    </row>
    <row r="1629" spans="2:7" s="123" customFormat="1" ht="16.5" customHeight="1">
      <c r="B1629" s="148"/>
      <c r="C1629" s="148"/>
      <c r="D1629" s="148"/>
      <c r="E1629" s="148"/>
      <c r="F1629" s="148"/>
      <c r="G1629" s="1"/>
    </row>
    <row r="1630" spans="2:7" s="123" customFormat="1" ht="16.5" customHeight="1">
      <c r="B1630" s="148"/>
      <c r="C1630" s="148"/>
      <c r="D1630" s="148"/>
      <c r="E1630" s="148"/>
      <c r="F1630" s="148"/>
      <c r="G1630" s="1"/>
    </row>
    <row r="1631" spans="2:7" s="123" customFormat="1" ht="16.5" customHeight="1">
      <c r="B1631" s="148"/>
      <c r="C1631" s="148"/>
      <c r="D1631" s="148"/>
      <c r="E1631" s="148"/>
      <c r="F1631" s="148"/>
      <c r="G1631" s="1"/>
    </row>
    <row r="1632" spans="2:7" s="123" customFormat="1" ht="16.5" customHeight="1">
      <c r="B1632" s="148"/>
      <c r="C1632" s="148"/>
      <c r="D1632" s="148"/>
      <c r="E1632" s="148"/>
      <c r="F1632" s="148"/>
      <c r="G1632" s="1"/>
    </row>
    <row r="1633" spans="2:7" s="123" customFormat="1" ht="16.5" customHeight="1">
      <c r="B1633" s="148"/>
      <c r="C1633" s="148"/>
      <c r="D1633" s="148"/>
      <c r="E1633" s="148"/>
      <c r="F1633" s="148"/>
      <c r="G1633" s="1"/>
    </row>
    <row r="1634" spans="2:7" s="123" customFormat="1" ht="16.5" customHeight="1">
      <c r="B1634" s="148"/>
      <c r="C1634" s="148"/>
      <c r="D1634" s="148"/>
      <c r="E1634" s="148"/>
      <c r="F1634" s="148"/>
      <c r="G1634" s="1"/>
    </row>
    <row r="1635" spans="2:7" s="123" customFormat="1" ht="16.5" customHeight="1">
      <c r="B1635" s="148"/>
      <c r="C1635" s="148"/>
      <c r="D1635" s="148"/>
      <c r="E1635" s="148"/>
      <c r="F1635" s="148"/>
      <c r="G1635" s="1"/>
    </row>
    <row r="1636" spans="2:7" s="123" customFormat="1" ht="16.5" customHeight="1">
      <c r="B1636" s="148"/>
      <c r="C1636" s="148"/>
      <c r="D1636" s="148"/>
      <c r="E1636" s="148"/>
      <c r="F1636" s="148"/>
      <c r="G1636" s="1"/>
    </row>
    <row r="1637" spans="2:7" s="123" customFormat="1" ht="16.5" customHeight="1">
      <c r="B1637" s="148"/>
      <c r="C1637" s="148"/>
      <c r="D1637" s="148"/>
      <c r="E1637" s="148"/>
      <c r="F1637" s="148"/>
      <c r="G1637" s="1"/>
    </row>
    <row r="1638" spans="2:7" s="123" customFormat="1" ht="16.5" customHeight="1">
      <c r="B1638" s="148"/>
      <c r="C1638" s="148"/>
      <c r="D1638" s="148"/>
      <c r="E1638" s="148"/>
      <c r="F1638" s="148"/>
      <c r="G1638" s="1"/>
    </row>
    <row r="1639" spans="2:7" s="123" customFormat="1" ht="16.5" customHeight="1">
      <c r="B1639" s="148"/>
      <c r="C1639" s="148"/>
      <c r="D1639" s="148"/>
      <c r="E1639" s="148"/>
      <c r="F1639" s="148"/>
      <c r="G1639" s="1"/>
    </row>
    <row r="1640" spans="2:7" s="123" customFormat="1" ht="16.5" customHeight="1">
      <c r="B1640" s="148"/>
      <c r="C1640" s="148"/>
      <c r="D1640" s="148"/>
      <c r="E1640" s="148"/>
      <c r="F1640" s="148"/>
      <c r="G1640" s="1"/>
    </row>
    <row r="1641" spans="2:7" s="123" customFormat="1" ht="16.5" customHeight="1">
      <c r="B1641" s="148"/>
      <c r="C1641" s="148"/>
      <c r="D1641" s="148"/>
      <c r="E1641" s="148"/>
      <c r="F1641" s="148"/>
      <c r="G1641" s="1"/>
    </row>
    <row r="1642" spans="2:7" s="123" customFormat="1" ht="16.5" customHeight="1">
      <c r="B1642" s="148"/>
      <c r="C1642" s="148"/>
      <c r="D1642" s="148"/>
      <c r="E1642" s="148"/>
      <c r="F1642" s="148"/>
      <c r="G1642" s="1"/>
    </row>
    <row r="1643" spans="2:7" s="123" customFormat="1" ht="16.5" customHeight="1">
      <c r="B1643" s="148"/>
      <c r="C1643" s="148"/>
      <c r="D1643" s="148"/>
      <c r="E1643" s="148"/>
      <c r="F1643" s="148"/>
      <c r="G1643" s="1"/>
    </row>
    <row r="1644" spans="2:7" s="123" customFormat="1" ht="16.5" customHeight="1">
      <c r="B1644" s="148"/>
      <c r="C1644" s="148"/>
      <c r="D1644" s="148"/>
      <c r="E1644" s="148"/>
      <c r="F1644" s="148"/>
      <c r="G1644" s="1"/>
    </row>
    <row r="1645" spans="2:7" s="123" customFormat="1" ht="16.5" customHeight="1">
      <c r="B1645" s="148"/>
      <c r="C1645" s="148"/>
      <c r="D1645" s="148"/>
      <c r="E1645" s="148"/>
      <c r="F1645" s="148"/>
      <c r="G1645" s="1"/>
    </row>
    <row r="1646" spans="2:7" s="123" customFormat="1" ht="16.5" customHeight="1">
      <c r="B1646" s="148"/>
      <c r="C1646" s="148"/>
      <c r="D1646" s="148"/>
      <c r="E1646" s="148"/>
      <c r="F1646" s="148"/>
      <c r="G1646" s="1"/>
    </row>
    <row r="1647" spans="2:7" s="123" customFormat="1" ht="16.5" customHeight="1">
      <c r="B1647" s="148"/>
      <c r="C1647" s="148"/>
      <c r="D1647" s="148"/>
      <c r="E1647" s="148"/>
      <c r="F1647" s="148"/>
      <c r="G1647" s="1"/>
    </row>
    <row r="1648" spans="2:7" s="123" customFormat="1" ht="16.5" customHeight="1">
      <c r="B1648" s="148"/>
      <c r="C1648" s="148"/>
      <c r="D1648" s="148"/>
      <c r="E1648" s="148"/>
      <c r="F1648" s="148"/>
      <c r="G1648" s="1"/>
    </row>
    <row r="1649" spans="2:7" s="123" customFormat="1" ht="16.5" customHeight="1">
      <c r="B1649" s="148"/>
      <c r="C1649" s="148"/>
      <c r="D1649" s="148"/>
      <c r="E1649" s="148"/>
      <c r="F1649" s="148"/>
      <c r="G1649" s="1"/>
    </row>
    <row r="1650" spans="2:7" s="123" customFormat="1" ht="16.5" customHeight="1">
      <c r="B1650" s="148"/>
      <c r="C1650" s="148"/>
      <c r="D1650" s="148"/>
      <c r="E1650" s="148"/>
      <c r="F1650" s="148"/>
      <c r="G1650" s="1"/>
    </row>
    <row r="1651" spans="2:7" s="123" customFormat="1" ht="16.5" customHeight="1">
      <c r="B1651" s="148"/>
      <c r="C1651" s="148"/>
      <c r="D1651" s="148"/>
      <c r="E1651" s="148"/>
      <c r="F1651" s="148"/>
      <c r="G1651" s="1"/>
    </row>
    <row r="1652" spans="2:7" s="123" customFormat="1" ht="16.5" customHeight="1">
      <c r="B1652" s="148"/>
      <c r="C1652" s="148"/>
      <c r="D1652" s="148"/>
      <c r="E1652" s="148"/>
      <c r="F1652" s="148"/>
      <c r="G1652" s="1"/>
    </row>
    <row r="1653" spans="2:7" s="123" customFormat="1" ht="16.5" customHeight="1">
      <c r="B1653" s="148"/>
      <c r="C1653" s="148"/>
      <c r="D1653" s="148"/>
      <c r="E1653" s="148"/>
      <c r="F1653" s="148"/>
      <c r="G1653" s="1"/>
    </row>
    <row r="1654" spans="2:7" s="123" customFormat="1" ht="16.5" customHeight="1">
      <c r="B1654" s="148"/>
      <c r="C1654" s="148"/>
      <c r="D1654" s="148"/>
      <c r="E1654" s="148"/>
      <c r="F1654" s="148"/>
      <c r="G1654" s="1"/>
    </row>
    <row r="1655" spans="2:7" s="123" customFormat="1" ht="16.5" customHeight="1">
      <c r="B1655" s="148"/>
      <c r="C1655" s="148"/>
      <c r="D1655" s="148"/>
      <c r="E1655" s="148"/>
      <c r="F1655" s="148"/>
      <c r="G1655" s="1"/>
    </row>
    <row r="1656" spans="2:7" s="123" customFormat="1" ht="16.5" customHeight="1">
      <c r="B1656" s="148"/>
      <c r="C1656" s="148"/>
      <c r="D1656" s="148"/>
      <c r="E1656" s="148"/>
      <c r="F1656" s="148"/>
      <c r="G1656" s="1"/>
    </row>
    <row r="1657" spans="2:7" s="123" customFormat="1" ht="16.5" customHeight="1">
      <c r="B1657" s="148"/>
      <c r="C1657" s="148"/>
      <c r="D1657" s="148"/>
      <c r="E1657" s="148"/>
      <c r="F1657" s="148"/>
      <c r="G1657" s="1"/>
    </row>
    <row r="1658" spans="2:7" s="123" customFormat="1" ht="16.5" customHeight="1">
      <c r="B1658" s="148"/>
      <c r="C1658" s="148"/>
      <c r="D1658" s="148"/>
      <c r="E1658" s="148"/>
      <c r="F1658" s="148"/>
      <c r="G1658" s="1"/>
    </row>
    <row r="1659" spans="2:7" s="123" customFormat="1" ht="16.5" customHeight="1">
      <c r="B1659" s="148"/>
      <c r="C1659" s="148"/>
      <c r="D1659" s="148"/>
      <c r="E1659" s="148"/>
      <c r="F1659" s="148"/>
      <c r="G1659" s="1"/>
    </row>
    <row r="1660" spans="2:7" s="123" customFormat="1" ht="16.5" customHeight="1">
      <c r="B1660" s="148"/>
      <c r="C1660" s="148"/>
      <c r="D1660" s="148"/>
      <c r="E1660" s="148"/>
      <c r="F1660" s="148"/>
      <c r="G1660" s="1"/>
    </row>
    <row r="1661" spans="2:7" s="123" customFormat="1" ht="16.5" customHeight="1">
      <c r="B1661" s="148"/>
      <c r="C1661" s="148"/>
      <c r="D1661" s="148"/>
      <c r="E1661" s="148"/>
      <c r="F1661" s="148"/>
      <c r="G1661" s="1"/>
    </row>
    <row r="1662" spans="2:7" s="123" customFormat="1" ht="16.5" customHeight="1">
      <c r="B1662" s="148"/>
      <c r="C1662" s="148"/>
      <c r="D1662" s="148"/>
      <c r="E1662" s="148"/>
      <c r="F1662" s="148"/>
      <c r="G1662" s="1"/>
    </row>
    <row r="1663" spans="2:7" s="123" customFormat="1" ht="16.5" customHeight="1">
      <c r="B1663" s="148"/>
      <c r="C1663" s="148"/>
      <c r="D1663" s="148"/>
      <c r="E1663" s="148"/>
      <c r="F1663" s="148"/>
      <c r="G1663" s="1"/>
    </row>
    <row r="1664" spans="2:7" s="123" customFormat="1" ht="16.5" customHeight="1">
      <c r="B1664" s="148"/>
      <c r="C1664" s="148"/>
      <c r="D1664" s="148"/>
      <c r="E1664" s="148"/>
      <c r="F1664" s="148"/>
      <c r="G1664" s="1"/>
    </row>
    <row r="1665" spans="2:7" s="123" customFormat="1" ht="16.5" customHeight="1">
      <c r="B1665" s="148"/>
      <c r="C1665" s="148"/>
      <c r="D1665" s="148"/>
      <c r="E1665" s="148"/>
      <c r="F1665" s="148"/>
      <c r="G1665" s="1"/>
    </row>
    <row r="1666" spans="2:7" s="123" customFormat="1" ht="16.5" customHeight="1">
      <c r="B1666" s="148"/>
      <c r="C1666" s="148"/>
      <c r="D1666" s="148"/>
      <c r="E1666" s="148"/>
      <c r="F1666" s="148"/>
      <c r="G1666" s="1"/>
    </row>
    <row r="1667" spans="2:7" s="123" customFormat="1" ht="16.5" customHeight="1">
      <c r="B1667" s="148"/>
      <c r="C1667" s="148"/>
      <c r="D1667" s="148"/>
      <c r="E1667" s="148"/>
      <c r="F1667" s="148"/>
      <c r="G1667" s="1"/>
    </row>
    <row r="1668" spans="2:7" s="123" customFormat="1" ht="16.5" customHeight="1">
      <c r="B1668" s="148"/>
      <c r="C1668" s="148"/>
      <c r="D1668" s="148"/>
      <c r="E1668" s="148"/>
      <c r="F1668" s="148"/>
      <c r="G1668" s="1"/>
    </row>
    <row r="1669" spans="2:7" s="123" customFormat="1" ht="16.5" customHeight="1">
      <c r="B1669" s="148"/>
      <c r="C1669" s="148"/>
      <c r="D1669" s="148"/>
      <c r="E1669" s="148"/>
      <c r="F1669" s="148"/>
      <c r="G1669" s="1"/>
    </row>
    <row r="1670" spans="2:7" s="123" customFormat="1" ht="16.5" customHeight="1">
      <c r="B1670" s="148"/>
      <c r="C1670" s="148"/>
      <c r="D1670" s="148"/>
      <c r="E1670" s="148"/>
      <c r="F1670" s="148"/>
      <c r="G1670" s="1"/>
    </row>
    <row r="1671" spans="2:7" s="123" customFormat="1" ht="16.5" customHeight="1">
      <c r="B1671" s="148"/>
      <c r="C1671" s="148"/>
      <c r="D1671" s="148"/>
      <c r="E1671" s="148"/>
      <c r="F1671" s="148"/>
      <c r="G1671" s="1"/>
    </row>
    <row r="1672" spans="2:7" s="123" customFormat="1" ht="16.5" customHeight="1">
      <c r="B1672" s="148"/>
      <c r="C1672" s="148"/>
      <c r="D1672" s="148"/>
      <c r="E1672" s="148"/>
      <c r="F1672" s="148"/>
      <c r="G1672" s="1"/>
    </row>
    <row r="1673" spans="2:7" s="123" customFormat="1" ht="16.5" customHeight="1">
      <c r="B1673" s="148"/>
      <c r="C1673" s="148"/>
      <c r="D1673" s="148"/>
      <c r="E1673" s="148"/>
      <c r="F1673" s="148"/>
      <c r="G1673" s="1"/>
    </row>
    <row r="1674" spans="2:7" s="123" customFormat="1" ht="16.5" customHeight="1">
      <c r="B1674" s="148"/>
      <c r="C1674" s="148"/>
      <c r="D1674" s="148"/>
      <c r="E1674" s="148"/>
      <c r="F1674" s="148"/>
      <c r="G1674" s="1"/>
    </row>
    <row r="1675" spans="2:7" s="123" customFormat="1" ht="16.5" customHeight="1">
      <c r="B1675" s="148"/>
      <c r="C1675" s="148"/>
      <c r="D1675" s="148"/>
      <c r="E1675" s="148"/>
      <c r="F1675" s="148"/>
      <c r="G1675" s="1"/>
    </row>
    <row r="1676" spans="2:7" s="123" customFormat="1" ht="16.5" customHeight="1">
      <c r="B1676" s="148"/>
      <c r="C1676" s="148"/>
      <c r="D1676" s="148"/>
      <c r="E1676" s="148"/>
      <c r="F1676" s="148"/>
      <c r="G1676" s="1"/>
    </row>
    <row r="1677" spans="2:7" s="123" customFormat="1" ht="16.5" customHeight="1">
      <c r="B1677" s="148"/>
      <c r="C1677" s="148"/>
      <c r="D1677" s="148"/>
      <c r="E1677" s="148"/>
      <c r="F1677" s="148"/>
      <c r="G1677" s="1"/>
    </row>
    <row r="1678" spans="2:7" s="123" customFormat="1" ht="16.5" customHeight="1">
      <c r="B1678" s="148"/>
      <c r="C1678" s="148"/>
      <c r="D1678" s="148"/>
      <c r="E1678" s="148"/>
      <c r="F1678" s="148"/>
      <c r="G1678" s="1"/>
    </row>
    <row r="1679" spans="2:7" s="123" customFormat="1" ht="16.5" customHeight="1">
      <c r="B1679" s="148"/>
      <c r="C1679" s="148"/>
      <c r="D1679" s="148"/>
      <c r="E1679" s="148"/>
      <c r="F1679" s="148"/>
      <c r="G1679" s="1"/>
    </row>
    <row r="1680" spans="2:7" s="123" customFormat="1" ht="16.5" customHeight="1">
      <c r="B1680" s="148"/>
      <c r="C1680" s="148"/>
      <c r="D1680" s="148"/>
      <c r="E1680" s="148"/>
      <c r="F1680" s="148"/>
      <c r="G1680" s="1"/>
    </row>
    <row r="1681" spans="2:7" s="123" customFormat="1" ht="16.5" customHeight="1">
      <c r="B1681" s="148"/>
      <c r="C1681" s="148"/>
      <c r="D1681" s="148"/>
      <c r="E1681" s="148"/>
      <c r="F1681" s="148"/>
      <c r="G1681" s="1"/>
    </row>
    <row r="1682" spans="2:7" s="123" customFormat="1" ht="16.5" customHeight="1">
      <c r="B1682" s="148"/>
      <c r="C1682" s="148"/>
      <c r="D1682" s="148"/>
      <c r="E1682" s="148"/>
      <c r="F1682" s="148"/>
      <c r="G1682" s="1"/>
    </row>
    <row r="1683" spans="2:7" s="123" customFormat="1" ht="16.5" customHeight="1">
      <c r="B1683" s="148"/>
      <c r="C1683" s="148"/>
      <c r="D1683" s="148"/>
      <c r="E1683" s="148"/>
      <c r="F1683" s="148"/>
      <c r="G1683" s="1"/>
    </row>
    <row r="1684" spans="2:7" s="123" customFormat="1" ht="16.5" customHeight="1">
      <c r="B1684" s="148"/>
      <c r="C1684" s="148"/>
      <c r="D1684" s="148"/>
      <c r="E1684" s="148"/>
      <c r="F1684" s="148"/>
      <c r="G1684" s="1"/>
    </row>
    <row r="1685" spans="2:7" s="123" customFormat="1" ht="16.5" customHeight="1">
      <c r="B1685" s="148"/>
      <c r="C1685" s="148"/>
      <c r="D1685" s="148"/>
      <c r="E1685" s="148"/>
      <c r="F1685" s="148"/>
      <c r="G1685" s="1"/>
    </row>
    <row r="1686" spans="2:7" s="123" customFormat="1" ht="16.5" customHeight="1">
      <c r="B1686" s="148"/>
      <c r="C1686" s="148"/>
      <c r="D1686" s="148"/>
      <c r="E1686" s="148"/>
      <c r="F1686" s="148"/>
      <c r="G1686" s="1"/>
    </row>
    <row r="1687" spans="2:7" s="123" customFormat="1" ht="16.5" customHeight="1">
      <c r="B1687" s="148"/>
      <c r="C1687" s="148"/>
      <c r="D1687" s="148"/>
      <c r="E1687" s="148"/>
      <c r="F1687" s="148"/>
      <c r="G1687" s="1"/>
    </row>
    <row r="1688" spans="2:7" s="123" customFormat="1" ht="16.5" customHeight="1">
      <c r="B1688" s="148"/>
      <c r="C1688" s="148"/>
      <c r="D1688" s="148"/>
      <c r="E1688" s="148"/>
      <c r="F1688" s="148"/>
      <c r="G1688" s="1"/>
    </row>
    <row r="1689" spans="2:7" s="123" customFormat="1" ht="16.5" customHeight="1">
      <c r="B1689" s="148"/>
      <c r="C1689" s="148"/>
      <c r="D1689" s="148"/>
      <c r="E1689" s="148"/>
      <c r="F1689" s="148"/>
      <c r="G1689" s="1"/>
    </row>
    <row r="1690" spans="2:7" s="123" customFormat="1" ht="16.5" customHeight="1">
      <c r="B1690" s="148"/>
      <c r="C1690" s="148"/>
      <c r="D1690" s="148"/>
      <c r="E1690" s="148"/>
      <c r="F1690" s="148"/>
      <c r="G1690" s="1"/>
    </row>
    <row r="1691" spans="2:7" s="123" customFormat="1" ht="16.5" customHeight="1">
      <c r="B1691" s="148"/>
      <c r="C1691" s="148"/>
      <c r="D1691" s="148"/>
      <c r="E1691" s="148"/>
      <c r="F1691" s="148"/>
      <c r="G1691" s="1"/>
    </row>
    <row r="1692" spans="2:7" s="123" customFormat="1" ht="16.5" customHeight="1">
      <c r="B1692" s="148"/>
      <c r="C1692" s="148"/>
      <c r="D1692" s="148"/>
      <c r="E1692" s="148"/>
      <c r="F1692" s="148"/>
      <c r="G1692" s="1"/>
    </row>
    <row r="1693" spans="2:7" s="123" customFormat="1" ht="16.5" customHeight="1">
      <c r="B1693" s="148"/>
      <c r="C1693" s="148"/>
      <c r="D1693" s="148"/>
      <c r="E1693" s="148"/>
      <c r="F1693" s="148"/>
      <c r="G1693" s="1"/>
    </row>
    <row r="1694" spans="2:7" s="123" customFormat="1" ht="16.5" customHeight="1">
      <c r="B1694" s="148"/>
      <c r="C1694" s="148"/>
      <c r="D1694" s="148"/>
      <c r="E1694" s="148"/>
      <c r="F1694" s="148"/>
      <c r="G1694" s="1"/>
    </row>
    <row r="1695" spans="2:7" s="123" customFormat="1" ht="16.5" customHeight="1">
      <c r="B1695" s="148"/>
      <c r="C1695" s="148"/>
      <c r="D1695" s="148"/>
      <c r="E1695" s="148"/>
      <c r="F1695" s="148"/>
      <c r="G1695" s="1"/>
    </row>
    <row r="1696" spans="2:7" s="123" customFormat="1" ht="16.5" customHeight="1">
      <c r="B1696" s="148"/>
      <c r="C1696" s="148"/>
      <c r="D1696" s="148"/>
      <c r="E1696" s="148"/>
      <c r="F1696" s="148"/>
      <c r="G1696" s="1"/>
    </row>
    <row r="1697" spans="2:7" s="123" customFormat="1" ht="16.5" customHeight="1">
      <c r="B1697" s="148"/>
      <c r="C1697" s="148"/>
      <c r="D1697" s="148"/>
      <c r="E1697" s="148"/>
      <c r="F1697" s="148"/>
      <c r="G1697" s="1"/>
    </row>
    <row r="1698" spans="2:7" s="123" customFormat="1" ht="16.5" customHeight="1">
      <c r="B1698" s="148"/>
      <c r="C1698" s="148"/>
      <c r="D1698" s="148"/>
      <c r="E1698" s="148"/>
      <c r="F1698" s="148"/>
      <c r="G1698" s="1"/>
    </row>
    <row r="1699" spans="2:7" s="123" customFormat="1" ht="16.5" customHeight="1">
      <c r="B1699" s="148"/>
      <c r="C1699" s="148"/>
      <c r="D1699" s="148"/>
      <c r="E1699" s="148"/>
      <c r="F1699" s="148"/>
      <c r="G1699" s="1"/>
    </row>
    <row r="1700" spans="2:7" s="123" customFormat="1" ht="16.5" customHeight="1">
      <c r="B1700" s="148"/>
      <c r="C1700" s="148"/>
      <c r="D1700" s="148"/>
      <c r="E1700" s="148"/>
      <c r="F1700" s="148"/>
      <c r="G1700" s="1"/>
    </row>
    <row r="1701" spans="2:7" s="123" customFormat="1" ht="16.5" customHeight="1">
      <c r="B1701" s="148"/>
      <c r="C1701" s="148"/>
      <c r="D1701" s="148"/>
      <c r="E1701" s="148"/>
      <c r="F1701" s="148"/>
      <c r="G1701" s="1"/>
    </row>
    <row r="1702" spans="2:7" s="123" customFormat="1" ht="16.5" customHeight="1">
      <c r="B1702" s="148"/>
      <c r="C1702" s="148"/>
      <c r="D1702" s="148"/>
      <c r="E1702" s="148"/>
      <c r="F1702" s="148"/>
      <c r="G1702" s="1"/>
    </row>
    <row r="1703" spans="2:7" s="123" customFormat="1" ht="16.5" customHeight="1">
      <c r="B1703" s="148"/>
      <c r="C1703" s="148"/>
      <c r="D1703" s="148"/>
      <c r="E1703" s="148"/>
      <c r="F1703" s="148"/>
      <c r="G1703" s="1"/>
    </row>
    <row r="1704" spans="2:7" s="123" customFormat="1" ht="16.5" customHeight="1">
      <c r="B1704" s="148"/>
      <c r="C1704" s="148"/>
      <c r="D1704" s="148"/>
      <c r="E1704" s="148"/>
      <c r="F1704" s="148"/>
      <c r="G1704" s="1"/>
    </row>
    <row r="1705" spans="2:7" s="123" customFormat="1" ht="16.5" customHeight="1">
      <c r="B1705" s="148"/>
      <c r="C1705" s="148"/>
      <c r="D1705" s="148"/>
      <c r="E1705" s="148"/>
      <c r="F1705" s="148"/>
      <c r="G1705" s="1"/>
    </row>
    <row r="1706" spans="2:7" s="123" customFormat="1" ht="16.5" customHeight="1">
      <c r="B1706" s="148"/>
      <c r="C1706" s="148"/>
      <c r="D1706" s="148"/>
      <c r="E1706" s="148"/>
      <c r="F1706" s="148"/>
      <c r="G1706" s="1"/>
    </row>
    <row r="1707" spans="2:7" s="123" customFormat="1" ht="16.5" customHeight="1">
      <c r="B1707" s="148"/>
      <c r="C1707" s="148"/>
      <c r="D1707" s="148"/>
      <c r="E1707" s="148"/>
      <c r="F1707" s="148"/>
      <c r="G1707" s="1"/>
    </row>
    <row r="1708" spans="2:7" s="123" customFormat="1" ht="16.5" customHeight="1">
      <c r="B1708" s="148"/>
      <c r="C1708" s="148"/>
      <c r="D1708" s="148"/>
      <c r="E1708" s="148"/>
      <c r="F1708" s="148"/>
      <c r="G1708" s="1"/>
    </row>
    <row r="1709" spans="2:7" s="123" customFormat="1" ht="16.5" customHeight="1">
      <c r="B1709" s="148"/>
      <c r="C1709" s="148"/>
      <c r="D1709" s="148"/>
      <c r="E1709" s="148"/>
      <c r="F1709" s="148"/>
      <c r="G1709" s="1"/>
    </row>
    <row r="1710" spans="2:7" s="123" customFormat="1" ht="16.5" customHeight="1">
      <c r="B1710" s="148"/>
      <c r="C1710" s="148"/>
      <c r="D1710" s="148"/>
      <c r="E1710" s="148"/>
      <c r="F1710" s="148"/>
      <c r="G1710" s="1"/>
    </row>
    <row r="1711" spans="2:7" s="123" customFormat="1" ht="16.5" customHeight="1">
      <c r="B1711" s="148"/>
      <c r="C1711" s="148"/>
      <c r="D1711" s="148"/>
      <c r="E1711" s="148"/>
      <c r="F1711" s="148"/>
      <c r="G1711" s="1"/>
    </row>
    <row r="1712" spans="2:7" s="123" customFormat="1" ht="16.5" customHeight="1">
      <c r="B1712" s="148"/>
      <c r="C1712" s="148"/>
      <c r="D1712" s="148"/>
      <c r="E1712" s="148"/>
      <c r="F1712" s="148"/>
      <c r="G1712" s="1"/>
    </row>
    <row r="1713" spans="2:7" s="123" customFormat="1" ht="16.5" customHeight="1">
      <c r="B1713" s="148"/>
      <c r="C1713" s="148"/>
      <c r="D1713" s="148"/>
      <c r="E1713" s="148"/>
      <c r="F1713" s="148"/>
      <c r="G1713" s="1"/>
    </row>
    <row r="1714" spans="2:7" s="123" customFormat="1" ht="16.5" customHeight="1">
      <c r="B1714" s="148"/>
      <c r="C1714" s="148"/>
      <c r="D1714" s="148"/>
      <c r="E1714" s="148"/>
      <c r="F1714" s="148"/>
      <c r="G1714" s="1"/>
    </row>
    <row r="1715" spans="2:7" s="123" customFormat="1" ht="16.5" customHeight="1">
      <c r="B1715" s="148"/>
      <c r="C1715" s="148"/>
      <c r="D1715" s="148"/>
      <c r="E1715" s="148"/>
      <c r="F1715" s="148"/>
      <c r="G1715" s="1"/>
    </row>
    <row r="1716" spans="2:7" s="123" customFormat="1" ht="16.5" customHeight="1">
      <c r="B1716" s="148"/>
      <c r="C1716" s="148"/>
      <c r="D1716" s="148"/>
      <c r="E1716" s="148"/>
      <c r="F1716" s="148"/>
      <c r="G1716" s="1"/>
    </row>
    <row r="1717" spans="2:7" s="123" customFormat="1" ht="16.5" customHeight="1">
      <c r="B1717" s="148"/>
      <c r="C1717" s="148"/>
      <c r="D1717" s="148"/>
      <c r="E1717" s="148"/>
      <c r="F1717" s="148"/>
      <c r="G1717" s="1"/>
    </row>
    <row r="1718" spans="2:7" s="123" customFormat="1" ht="16.5" customHeight="1">
      <c r="B1718" s="148"/>
      <c r="C1718" s="148"/>
      <c r="D1718" s="148"/>
      <c r="E1718" s="148"/>
      <c r="F1718" s="148"/>
      <c r="G1718" s="1"/>
    </row>
    <row r="1719" spans="2:7" s="123" customFormat="1" ht="16.5" customHeight="1">
      <c r="B1719" s="148"/>
      <c r="C1719" s="148"/>
      <c r="D1719" s="148"/>
      <c r="E1719" s="148"/>
      <c r="F1719" s="148"/>
      <c r="G1719" s="1"/>
    </row>
    <row r="1720" spans="2:7" s="123" customFormat="1" ht="16.5" customHeight="1">
      <c r="B1720" s="148"/>
      <c r="C1720" s="148"/>
      <c r="D1720" s="148"/>
      <c r="E1720" s="148"/>
      <c r="F1720" s="148"/>
      <c r="G1720" s="1"/>
    </row>
    <row r="1721" spans="2:7" s="123" customFormat="1" ht="16.5" customHeight="1">
      <c r="B1721" s="148"/>
      <c r="C1721" s="148"/>
      <c r="D1721" s="148"/>
      <c r="E1721" s="148"/>
      <c r="F1721" s="148"/>
      <c r="G1721" s="1"/>
    </row>
    <row r="1722" spans="2:7" s="123" customFormat="1" ht="16.5" customHeight="1">
      <c r="B1722" s="148"/>
      <c r="C1722" s="148"/>
      <c r="D1722" s="148"/>
      <c r="E1722" s="148"/>
      <c r="F1722" s="148"/>
      <c r="G1722" s="1"/>
    </row>
    <row r="1723" spans="2:7" s="123" customFormat="1" ht="16.5" customHeight="1">
      <c r="B1723" s="148"/>
      <c r="C1723" s="148"/>
      <c r="D1723" s="148"/>
      <c r="E1723" s="148"/>
      <c r="F1723" s="148"/>
      <c r="G1723" s="1"/>
    </row>
    <row r="1724" spans="2:7" s="123" customFormat="1" ht="16.5" customHeight="1">
      <c r="B1724" s="148"/>
      <c r="C1724" s="148"/>
      <c r="D1724" s="148"/>
      <c r="E1724" s="148"/>
      <c r="F1724" s="148"/>
      <c r="G1724" s="1"/>
    </row>
    <row r="1725" spans="2:7" s="123" customFormat="1" ht="16.5" customHeight="1">
      <c r="B1725" s="148"/>
      <c r="C1725" s="148"/>
      <c r="D1725" s="148"/>
      <c r="E1725" s="148"/>
      <c r="F1725" s="148"/>
      <c r="G1725" s="1"/>
    </row>
    <row r="1726" spans="2:7" s="123" customFormat="1" ht="16.5" customHeight="1">
      <c r="B1726" s="148"/>
      <c r="C1726" s="148"/>
      <c r="D1726" s="148"/>
      <c r="E1726" s="148"/>
      <c r="F1726" s="148"/>
      <c r="G1726" s="1"/>
    </row>
    <row r="1727" spans="2:7" s="123" customFormat="1" ht="16.5" customHeight="1">
      <c r="B1727" s="148"/>
      <c r="C1727" s="148"/>
      <c r="D1727" s="148"/>
      <c r="E1727" s="148"/>
      <c r="F1727" s="148"/>
      <c r="G1727" s="1"/>
    </row>
    <row r="1728" spans="2:7" s="123" customFormat="1" ht="16.5" customHeight="1">
      <c r="B1728" s="148"/>
      <c r="C1728" s="148"/>
      <c r="D1728" s="148"/>
      <c r="E1728" s="148"/>
      <c r="F1728" s="148"/>
      <c r="G1728" s="1"/>
    </row>
    <row r="1729" spans="2:7" s="123" customFormat="1" ht="16.5" customHeight="1">
      <c r="B1729" s="148"/>
      <c r="C1729" s="148"/>
      <c r="D1729" s="148"/>
      <c r="E1729" s="148"/>
      <c r="F1729" s="148"/>
      <c r="G1729" s="1"/>
    </row>
    <row r="1730" spans="2:7" s="123" customFormat="1" ht="16.5" customHeight="1">
      <c r="B1730" s="148"/>
      <c r="C1730" s="148"/>
      <c r="D1730" s="148"/>
      <c r="E1730" s="148"/>
      <c r="F1730" s="148"/>
      <c r="G1730" s="1"/>
    </row>
    <row r="1731" spans="2:7" s="123" customFormat="1" ht="16.5" customHeight="1">
      <c r="B1731" s="148"/>
      <c r="C1731" s="148"/>
      <c r="D1731" s="148"/>
      <c r="E1731" s="148"/>
      <c r="F1731" s="148"/>
      <c r="G1731" s="1"/>
    </row>
    <row r="1732" spans="2:7" s="123" customFormat="1" ht="16.5" customHeight="1">
      <c r="B1732" s="148"/>
      <c r="C1732" s="148"/>
      <c r="D1732" s="148"/>
      <c r="E1732" s="148"/>
      <c r="F1732" s="148"/>
      <c r="G1732" s="1"/>
    </row>
    <row r="1733" spans="2:7" s="123" customFormat="1" ht="16.5" customHeight="1">
      <c r="B1733" s="148"/>
      <c r="C1733" s="148"/>
      <c r="D1733" s="148"/>
      <c r="E1733" s="148"/>
      <c r="F1733" s="148"/>
      <c r="G1733" s="1"/>
    </row>
    <row r="1734" spans="2:7" s="123" customFormat="1" ht="16.5" customHeight="1">
      <c r="B1734" s="148"/>
      <c r="C1734" s="148"/>
      <c r="D1734" s="148"/>
      <c r="E1734" s="148"/>
      <c r="F1734" s="148"/>
      <c r="G1734" s="1"/>
    </row>
    <row r="1735" spans="2:7" s="123" customFormat="1" ht="16.5" customHeight="1">
      <c r="B1735" s="148"/>
      <c r="C1735" s="148"/>
      <c r="D1735" s="148"/>
      <c r="E1735" s="148"/>
      <c r="F1735" s="148"/>
      <c r="G1735" s="1"/>
    </row>
    <row r="1736" spans="2:7" s="123" customFormat="1" ht="16.5" customHeight="1">
      <c r="B1736" s="148"/>
      <c r="C1736" s="148"/>
      <c r="D1736" s="148"/>
      <c r="E1736" s="148"/>
      <c r="F1736" s="148"/>
      <c r="G1736" s="1"/>
    </row>
    <row r="1737" spans="2:7" s="123" customFormat="1" ht="16.5" customHeight="1">
      <c r="B1737" s="148"/>
      <c r="C1737" s="148"/>
      <c r="D1737" s="148"/>
      <c r="E1737" s="148"/>
      <c r="F1737" s="148"/>
      <c r="G1737" s="1"/>
    </row>
    <row r="1738" spans="2:7" s="123" customFormat="1" ht="16.5" customHeight="1">
      <c r="B1738" s="148"/>
      <c r="C1738" s="148"/>
      <c r="D1738" s="148"/>
      <c r="E1738" s="148"/>
      <c r="F1738" s="148"/>
      <c r="G1738" s="1"/>
    </row>
    <row r="1739" spans="2:7" s="123" customFormat="1" ht="16.5" customHeight="1">
      <c r="B1739" s="148"/>
      <c r="C1739" s="148"/>
      <c r="D1739" s="148"/>
      <c r="E1739" s="148"/>
      <c r="F1739" s="148"/>
      <c r="G1739" s="1"/>
    </row>
    <row r="1740" spans="2:7" s="123" customFormat="1" ht="16.5" customHeight="1">
      <c r="B1740" s="148"/>
      <c r="C1740" s="148"/>
      <c r="D1740" s="148"/>
      <c r="E1740" s="148"/>
      <c r="F1740" s="148"/>
      <c r="G1740" s="1"/>
    </row>
    <row r="1741" spans="2:7" s="123" customFormat="1" ht="16.5" customHeight="1">
      <c r="B1741" s="148"/>
      <c r="C1741" s="148"/>
      <c r="D1741" s="148"/>
      <c r="E1741" s="148"/>
      <c r="F1741" s="148"/>
      <c r="G1741" s="1"/>
    </row>
    <row r="1742" spans="2:7" s="123" customFormat="1" ht="16.5" customHeight="1">
      <c r="B1742" s="148"/>
      <c r="C1742" s="148"/>
      <c r="D1742" s="148"/>
      <c r="E1742" s="148"/>
      <c r="F1742" s="148"/>
      <c r="G1742" s="1"/>
    </row>
    <row r="1743" spans="2:7" s="123" customFormat="1" ht="16.5" customHeight="1">
      <c r="B1743" s="148"/>
      <c r="C1743" s="148"/>
      <c r="D1743" s="148"/>
      <c r="E1743" s="148"/>
      <c r="F1743" s="148"/>
      <c r="G1743" s="1"/>
    </row>
    <row r="1744" spans="2:7" s="123" customFormat="1" ht="16.5" customHeight="1">
      <c r="B1744" s="148"/>
      <c r="C1744" s="148"/>
      <c r="D1744" s="148"/>
      <c r="E1744" s="148"/>
      <c r="F1744" s="148"/>
      <c r="G1744" s="1"/>
    </row>
    <row r="1745" spans="2:7" s="123" customFormat="1" ht="16.5" customHeight="1">
      <c r="B1745" s="148"/>
      <c r="C1745" s="148"/>
      <c r="D1745" s="148"/>
      <c r="E1745" s="148"/>
      <c r="F1745" s="148"/>
      <c r="G1745" s="1"/>
    </row>
    <row r="1746" spans="2:7" s="123" customFormat="1" ht="16.5" customHeight="1">
      <c r="B1746" s="148"/>
      <c r="C1746" s="148"/>
      <c r="D1746" s="148"/>
      <c r="E1746" s="148"/>
      <c r="F1746" s="148"/>
      <c r="G1746" s="1"/>
    </row>
    <row r="1747" spans="2:7" s="123" customFormat="1" ht="16.5" customHeight="1">
      <c r="B1747" s="148"/>
      <c r="C1747" s="148"/>
      <c r="D1747" s="148"/>
      <c r="E1747" s="148"/>
      <c r="F1747" s="148"/>
      <c r="G1747" s="1"/>
    </row>
    <row r="1748" spans="2:7" s="123" customFormat="1" ht="16.5" customHeight="1">
      <c r="B1748" s="148"/>
      <c r="C1748" s="148"/>
      <c r="D1748" s="148"/>
      <c r="E1748" s="148"/>
      <c r="F1748" s="148"/>
      <c r="G1748" s="1"/>
    </row>
    <row r="1749" spans="2:7" s="123" customFormat="1" ht="16.5" customHeight="1">
      <c r="B1749" s="148"/>
      <c r="C1749" s="148"/>
      <c r="D1749" s="148"/>
      <c r="E1749" s="148"/>
      <c r="F1749" s="148"/>
      <c r="G1749" s="1"/>
    </row>
    <row r="1750" spans="2:7" s="123" customFormat="1" ht="16.5" customHeight="1">
      <c r="B1750" s="148"/>
      <c r="C1750" s="148"/>
      <c r="D1750" s="148"/>
      <c r="E1750" s="148"/>
      <c r="F1750" s="148"/>
      <c r="G1750" s="1"/>
    </row>
    <row r="1751" spans="2:7" s="123" customFormat="1" ht="16.5" customHeight="1">
      <c r="B1751" s="148"/>
      <c r="C1751" s="148"/>
      <c r="D1751" s="148"/>
      <c r="E1751" s="148"/>
      <c r="F1751" s="148"/>
      <c r="G1751" s="1"/>
    </row>
    <row r="1752" spans="2:7" s="123" customFormat="1" ht="16.5" customHeight="1">
      <c r="B1752" s="148"/>
      <c r="C1752" s="148"/>
      <c r="D1752" s="148"/>
      <c r="E1752" s="148"/>
      <c r="F1752" s="148"/>
      <c r="G1752" s="1"/>
    </row>
    <row r="1753" spans="2:7" s="123" customFormat="1" ht="16.5" customHeight="1">
      <c r="B1753" s="148"/>
      <c r="C1753" s="148"/>
      <c r="D1753" s="148"/>
      <c r="E1753" s="148"/>
      <c r="F1753" s="148"/>
      <c r="G1753" s="1"/>
    </row>
    <row r="1754" spans="2:7" s="123" customFormat="1" ht="16.5" customHeight="1">
      <c r="B1754" s="148"/>
      <c r="C1754" s="148"/>
      <c r="D1754" s="148"/>
      <c r="E1754" s="148"/>
      <c r="F1754" s="148"/>
      <c r="G1754" s="1"/>
    </row>
    <row r="1755" spans="2:7" s="123" customFormat="1" ht="16.5" customHeight="1">
      <c r="B1755" s="148"/>
      <c r="C1755" s="148"/>
      <c r="D1755" s="148"/>
      <c r="E1755" s="148"/>
      <c r="F1755" s="148"/>
      <c r="G1755" s="1"/>
    </row>
    <row r="1756" spans="2:7" s="123" customFormat="1" ht="16.5" customHeight="1">
      <c r="B1756" s="148"/>
      <c r="C1756" s="148"/>
      <c r="D1756" s="148"/>
      <c r="E1756" s="148"/>
      <c r="F1756" s="148"/>
      <c r="G1756" s="1"/>
    </row>
    <row r="1757" spans="2:7" s="123" customFormat="1" ht="16.5" customHeight="1">
      <c r="B1757" s="148"/>
      <c r="C1757" s="148"/>
      <c r="D1757" s="148"/>
      <c r="E1757" s="148"/>
      <c r="F1757" s="148"/>
      <c r="G1757" s="1"/>
    </row>
    <row r="1758" spans="2:7" s="123" customFormat="1" ht="16.5" customHeight="1">
      <c r="B1758" s="148"/>
      <c r="C1758" s="148"/>
      <c r="D1758" s="148"/>
      <c r="E1758" s="148"/>
      <c r="F1758" s="148"/>
      <c r="G1758" s="1"/>
    </row>
    <row r="1759" spans="2:7" s="123" customFormat="1" ht="16.5" customHeight="1">
      <c r="B1759" s="148"/>
      <c r="C1759" s="148"/>
      <c r="D1759" s="148"/>
      <c r="E1759" s="148"/>
      <c r="F1759" s="148"/>
      <c r="G1759" s="1"/>
    </row>
    <row r="1760" spans="2:7" s="123" customFormat="1" ht="16.5" customHeight="1">
      <c r="B1760" s="148"/>
      <c r="C1760" s="148"/>
      <c r="D1760" s="148"/>
      <c r="E1760" s="148"/>
      <c r="F1760" s="148"/>
      <c r="G1760" s="1"/>
    </row>
    <row r="1761" spans="2:7" s="123" customFormat="1" ht="16.5" customHeight="1">
      <c r="B1761" s="148"/>
      <c r="C1761" s="148"/>
      <c r="D1761" s="148"/>
      <c r="E1761" s="148"/>
      <c r="F1761" s="148"/>
      <c r="G1761" s="1"/>
    </row>
    <row r="1762" spans="2:7" s="123" customFormat="1" ht="16.5" customHeight="1">
      <c r="B1762" s="148"/>
      <c r="C1762" s="148"/>
      <c r="D1762" s="148"/>
      <c r="E1762" s="148"/>
      <c r="F1762" s="148"/>
      <c r="G1762" s="1"/>
    </row>
    <row r="1763" spans="2:7" s="123" customFormat="1" ht="16.5" customHeight="1">
      <c r="B1763" s="148"/>
      <c r="C1763" s="148"/>
      <c r="D1763" s="148"/>
      <c r="E1763" s="148"/>
      <c r="F1763" s="148"/>
      <c r="G1763" s="1"/>
    </row>
    <row r="1764" spans="2:7" s="123" customFormat="1" ht="16.5" customHeight="1">
      <c r="B1764" s="148"/>
      <c r="C1764" s="148"/>
      <c r="D1764" s="148"/>
      <c r="E1764" s="148"/>
      <c r="F1764" s="148"/>
      <c r="G1764" s="1"/>
    </row>
    <row r="1765" spans="2:7" s="123" customFormat="1" ht="16.5" customHeight="1">
      <c r="B1765" s="148"/>
      <c r="C1765" s="148"/>
      <c r="D1765" s="148"/>
      <c r="E1765" s="148"/>
      <c r="F1765" s="148"/>
      <c r="G1765" s="1"/>
    </row>
    <row r="1766" spans="2:7" s="123" customFormat="1" ht="16.5" customHeight="1">
      <c r="B1766" s="148"/>
      <c r="C1766" s="148"/>
      <c r="D1766" s="148"/>
      <c r="E1766" s="148"/>
      <c r="F1766" s="148"/>
      <c r="G1766" s="1"/>
    </row>
    <row r="1767" spans="2:7" s="123" customFormat="1" ht="16.5" customHeight="1">
      <c r="B1767" s="148"/>
      <c r="C1767" s="148"/>
      <c r="D1767" s="148"/>
      <c r="E1767" s="148"/>
      <c r="F1767" s="148"/>
      <c r="G1767" s="1"/>
    </row>
    <row r="1768" spans="2:7" s="123" customFormat="1" ht="16.5" customHeight="1">
      <c r="B1768" s="148"/>
      <c r="C1768" s="148"/>
      <c r="D1768" s="148"/>
      <c r="E1768" s="148"/>
      <c r="F1768" s="148"/>
      <c r="G1768" s="1"/>
    </row>
    <row r="1769" spans="2:7" s="123" customFormat="1" ht="16.5" customHeight="1">
      <c r="B1769" s="148"/>
      <c r="C1769" s="148"/>
      <c r="D1769" s="148"/>
      <c r="E1769" s="148"/>
      <c r="F1769" s="148"/>
      <c r="G1769" s="1"/>
    </row>
    <row r="1770" spans="2:7" s="123" customFormat="1" ht="16.5" customHeight="1">
      <c r="B1770" s="148"/>
      <c r="C1770" s="148"/>
      <c r="D1770" s="148"/>
      <c r="E1770" s="148"/>
      <c r="F1770" s="148"/>
      <c r="G1770" s="1"/>
    </row>
    <row r="1771" spans="2:7" s="123" customFormat="1" ht="16.5" customHeight="1">
      <c r="B1771" s="148"/>
      <c r="C1771" s="148"/>
      <c r="D1771" s="148"/>
      <c r="E1771" s="148"/>
      <c r="F1771" s="148"/>
      <c r="G1771" s="1"/>
    </row>
    <row r="1772" spans="2:7" s="123" customFormat="1" ht="16.5" customHeight="1">
      <c r="B1772" s="148"/>
      <c r="C1772" s="148"/>
      <c r="D1772" s="148"/>
      <c r="E1772" s="148"/>
      <c r="F1772" s="148"/>
      <c r="G1772" s="1"/>
    </row>
    <row r="1773" spans="2:7" s="123" customFormat="1" ht="16.5" customHeight="1">
      <c r="B1773" s="148"/>
      <c r="C1773" s="148"/>
      <c r="D1773" s="148"/>
      <c r="E1773" s="148"/>
      <c r="F1773" s="148"/>
      <c r="G1773" s="1"/>
    </row>
    <row r="1774" spans="2:7" s="123" customFormat="1" ht="16.5" customHeight="1">
      <c r="B1774" s="148"/>
      <c r="C1774" s="148"/>
      <c r="D1774" s="148"/>
      <c r="E1774" s="148"/>
      <c r="F1774" s="148"/>
      <c r="G1774" s="1"/>
    </row>
    <row r="1775" spans="2:7" s="123" customFormat="1" ht="16.5" customHeight="1">
      <c r="B1775" s="148"/>
      <c r="C1775" s="148"/>
      <c r="D1775" s="148"/>
      <c r="E1775" s="148"/>
      <c r="F1775" s="148"/>
      <c r="G1775" s="1"/>
    </row>
    <row r="1776" spans="2:7" s="123" customFormat="1" ht="16.5" customHeight="1">
      <c r="B1776" s="148"/>
      <c r="C1776" s="148"/>
      <c r="D1776" s="148"/>
      <c r="E1776" s="148"/>
      <c r="F1776" s="148"/>
      <c r="G1776" s="1"/>
    </row>
    <row r="1777" spans="2:7" s="123" customFormat="1" ht="16.5" customHeight="1">
      <c r="B1777" s="148"/>
      <c r="C1777" s="148"/>
      <c r="D1777" s="148"/>
      <c r="E1777" s="148"/>
      <c r="F1777" s="148"/>
      <c r="G1777" s="1"/>
    </row>
    <row r="1778" spans="2:7" s="123" customFormat="1" ht="16.5" customHeight="1">
      <c r="B1778" s="148"/>
      <c r="C1778" s="148"/>
      <c r="D1778" s="148"/>
      <c r="E1778" s="148"/>
      <c r="F1778" s="148"/>
      <c r="G1778" s="1"/>
    </row>
    <row r="1779" spans="2:7" s="123" customFormat="1" ht="16.5" customHeight="1">
      <c r="B1779" s="148"/>
      <c r="C1779" s="148"/>
      <c r="D1779" s="148"/>
      <c r="E1779" s="148"/>
      <c r="F1779" s="148"/>
      <c r="G1779" s="1"/>
    </row>
    <row r="1780" spans="2:7" s="123" customFormat="1" ht="16.5" customHeight="1">
      <c r="B1780" s="148"/>
      <c r="C1780" s="148"/>
      <c r="D1780" s="148"/>
      <c r="E1780" s="148"/>
      <c r="F1780" s="148"/>
      <c r="G1780" s="1"/>
    </row>
    <row r="1781" spans="2:7" s="123" customFormat="1" ht="16.5" customHeight="1">
      <c r="B1781" s="148"/>
      <c r="C1781" s="148"/>
      <c r="D1781" s="148"/>
      <c r="E1781" s="148"/>
      <c r="F1781" s="148"/>
      <c r="G1781" s="1"/>
    </row>
    <row r="1782" spans="2:7" s="123" customFormat="1" ht="16.5" customHeight="1">
      <c r="B1782" s="148"/>
      <c r="C1782" s="148"/>
      <c r="D1782" s="148"/>
      <c r="E1782" s="148"/>
      <c r="F1782" s="148"/>
      <c r="G1782" s="1"/>
    </row>
    <row r="1783" spans="2:7" s="123" customFormat="1" ht="16.5" customHeight="1">
      <c r="B1783" s="148"/>
      <c r="C1783" s="148"/>
      <c r="D1783" s="148"/>
      <c r="E1783" s="148"/>
      <c r="F1783" s="148"/>
      <c r="G1783" s="1"/>
    </row>
    <row r="1784" spans="2:7" s="123" customFormat="1" ht="16.5" customHeight="1">
      <c r="B1784" s="148"/>
      <c r="C1784" s="148"/>
      <c r="D1784" s="148"/>
      <c r="E1784" s="148"/>
      <c r="F1784" s="148"/>
      <c r="G1784" s="1"/>
    </row>
    <row r="1785" spans="2:7" s="123" customFormat="1" ht="16.5" customHeight="1">
      <c r="B1785" s="148"/>
      <c r="C1785" s="148"/>
      <c r="D1785" s="148"/>
      <c r="E1785" s="148"/>
      <c r="F1785" s="148"/>
      <c r="G1785" s="1"/>
    </row>
    <row r="1786" spans="2:7" s="123" customFormat="1" ht="16.5" customHeight="1">
      <c r="B1786" s="148"/>
      <c r="C1786" s="148"/>
      <c r="D1786" s="148"/>
      <c r="E1786" s="148"/>
      <c r="F1786" s="148"/>
      <c r="G1786" s="1"/>
    </row>
    <row r="1787" spans="2:7" s="123" customFormat="1" ht="16.5" customHeight="1">
      <c r="B1787" s="148"/>
      <c r="C1787" s="148"/>
      <c r="D1787" s="148"/>
      <c r="E1787" s="148"/>
      <c r="F1787" s="148"/>
      <c r="G1787" s="1"/>
    </row>
    <row r="1788" spans="2:7" s="123" customFormat="1" ht="16.5" customHeight="1">
      <c r="B1788" s="148"/>
      <c r="C1788" s="148"/>
      <c r="D1788" s="148"/>
      <c r="E1788" s="148"/>
      <c r="F1788" s="148"/>
      <c r="G1788" s="1"/>
    </row>
    <row r="1789" spans="2:7" s="123" customFormat="1" ht="16.5" customHeight="1">
      <c r="B1789" s="148"/>
      <c r="C1789" s="148"/>
      <c r="D1789" s="148"/>
      <c r="E1789" s="148"/>
      <c r="F1789" s="148"/>
      <c r="G1789" s="1"/>
    </row>
    <row r="1790" spans="2:7" s="123" customFormat="1" ht="16.5" customHeight="1">
      <c r="B1790" s="148"/>
      <c r="C1790" s="148"/>
      <c r="D1790" s="148"/>
      <c r="E1790" s="148"/>
      <c r="F1790" s="148"/>
      <c r="G1790" s="1"/>
    </row>
    <row r="1791" spans="2:7" s="123" customFormat="1" ht="16.5" customHeight="1">
      <c r="B1791" s="148"/>
      <c r="C1791" s="148"/>
      <c r="D1791" s="148"/>
      <c r="E1791" s="148"/>
      <c r="F1791" s="148"/>
      <c r="G1791" s="1"/>
    </row>
    <row r="1792" spans="2:7" s="123" customFormat="1" ht="16.5" customHeight="1">
      <c r="B1792" s="148"/>
      <c r="C1792" s="148"/>
      <c r="D1792" s="148"/>
      <c r="E1792" s="148"/>
      <c r="F1792" s="148"/>
      <c r="G1792" s="1"/>
    </row>
    <row r="1793" spans="2:7" s="123" customFormat="1" ht="16.5" customHeight="1">
      <c r="B1793" s="148"/>
      <c r="C1793" s="148"/>
      <c r="D1793" s="148"/>
      <c r="E1793" s="148"/>
      <c r="F1793" s="148"/>
      <c r="G1793" s="1"/>
    </row>
    <row r="1794" spans="2:7" s="123" customFormat="1" ht="16.5" customHeight="1">
      <c r="B1794" s="148"/>
      <c r="C1794" s="148"/>
      <c r="D1794" s="148"/>
      <c r="E1794" s="148"/>
      <c r="F1794" s="148"/>
      <c r="G1794" s="1"/>
    </row>
    <row r="1795" spans="2:7" s="123" customFormat="1" ht="16.5" customHeight="1">
      <c r="B1795" s="148"/>
      <c r="C1795" s="148"/>
      <c r="D1795" s="148"/>
      <c r="E1795" s="148"/>
      <c r="F1795" s="148"/>
      <c r="G1795" s="1"/>
    </row>
    <row r="1796" spans="2:7" s="123" customFormat="1" ht="16.5" customHeight="1">
      <c r="B1796" s="148"/>
      <c r="C1796" s="148"/>
      <c r="D1796" s="148"/>
      <c r="E1796" s="148"/>
      <c r="F1796" s="148"/>
      <c r="G1796" s="1"/>
    </row>
    <row r="1797" spans="2:7" s="123" customFormat="1" ht="16.5" customHeight="1">
      <c r="B1797" s="148"/>
      <c r="C1797" s="148"/>
      <c r="D1797" s="148"/>
      <c r="E1797" s="148"/>
      <c r="F1797" s="148"/>
      <c r="G1797" s="1"/>
    </row>
    <row r="1798" spans="2:7" s="123" customFormat="1" ht="16.5" customHeight="1">
      <c r="B1798" s="148"/>
      <c r="C1798" s="148"/>
      <c r="D1798" s="148"/>
      <c r="E1798" s="148"/>
      <c r="F1798" s="148"/>
      <c r="G1798" s="1"/>
    </row>
    <row r="1799" spans="2:7" s="123" customFormat="1" ht="16.5" customHeight="1">
      <c r="B1799" s="148"/>
      <c r="C1799" s="148"/>
      <c r="D1799" s="148"/>
      <c r="E1799" s="148"/>
      <c r="F1799" s="148"/>
      <c r="G1799" s="1"/>
    </row>
    <row r="1800" spans="2:7" s="123" customFormat="1" ht="16.5" customHeight="1">
      <c r="B1800" s="148"/>
      <c r="C1800" s="148"/>
      <c r="D1800" s="148"/>
      <c r="E1800" s="148"/>
      <c r="F1800" s="148"/>
      <c r="G1800" s="1"/>
    </row>
    <row r="1801" spans="2:7" s="123" customFormat="1" ht="16.5" customHeight="1">
      <c r="B1801" s="148"/>
      <c r="C1801" s="148"/>
      <c r="D1801" s="148"/>
      <c r="E1801" s="148"/>
      <c r="F1801" s="148"/>
      <c r="G1801" s="1"/>
    </row>
    <row r="1802" spans="2:7" s="123" customFormat="1" ht="16.5" customHeight="1">
      <c r="B1802" s="148"/>
      <c r="C1802" s="148"/>
      <c r="D1802" s="148"/>
      <c r="E1802" s="148"/>
      <c r="F1802" s="148"/>
      <c r="G1802" s="1"/>
    </row>
    <row r="1803" spans="2:7" s="123" customFormat="1" ht="16.5" customHeight="1">
      <c r="B1803" s="148"/>
      <c r="C1803" s="148"/>
      <c r="D1803" s="148"/>
      <c r="E1803" s="148"/>
      <c r="F1803" s="148"/>
      <c r="G1803" s="1"/>
    </row>
    <row r="1804" spans="2:7" s="123" customFormat="1" ht="16.5" customHeight="1">
      <c r="B1804" s="148"/>
      <c r="C1804" s="148"/>
      <c r="D1804" s="148"/>
      <c r="E1804" s="148"/>
      <c r="F1804" s="148"/>
      <c r="G1804" s="1"/>
    </row>
    <row r="1805" spans="2:7" s="123" customFormat="1" ht="16.5" customHeight="1">
      <c r="B1805" s="148"/>
      <c r="C1805" s="148"/>
      <c r="D1805" s="148"/>
      <c r="E1805" s="148"/>
      <c r="F1805" s="148"/>
      <c r="G1805" s="1"/>
    </row>
    <row r="1806" spans="2:7" s="123" customFormat="1" ht="16.5" customHeight="1">
      <c r="B1806" s="148"/>
      <c r="C1806" s="148"/>
      <c r="D1806" s="148"/>
      <c r="E1806" s="148"/>
      <c r="F1806" s="148"/>
      <c r="G1806" s="1"/>
    </row>
    <row r="1807" spans="2:7" s="123" customFormat="1" ht="16.5" customHeight="1">
      <c r="B1807" s="148"/>
      <c r="C1807" s="148"/>
      <c r="D1807" s="148"/>
      <c r="E1807" s="148"/>
      <c r="F1807" s="148"/>
      <c r="G1807" s="1"/>
    </row>
    <row r="1808" spans="2:7" s="123" customFormat="1" ht="16.5" customHeight="1">
      <c r="B1808" s="148"/>
      <c r="C1808" s="148"/>
      <c r="D1808" s="148"/>
      <c r="E1808" s="148"/>
      <c r="F1808" s="148"/>
      <c r="G1808" s="1"/>
    </row>
    <row r="1809" spans="2:7" s="123" customFormat="1" ht="16.5" customHeight="1">
      <c r="B1809" s="148"/>
      <c r="C1809" s="148"/>
      <c r="D1809" s="148"/>
      <c r="E1809" s="148"/>
      <c r="F1809" s="148"/>
      <c r="G1809" s="1"/>
    </row>
    <row r="1810" spans="2:7" s="123" customFormat="1" ht="16.5" customHeight="1">
      <c r="B1810" s="148"/>
      <c r="C1810" s="148"/>
      <c r="D1810" s="148"/>
      <c r="E1810" s="148"/>
      <c r="F1810" s="148"/>
      <c r="G1810" s="1"/>
    </row>
    <row r="1811" spans="2:7" s="123" customFormat="1" ht="16.5" customHeight="1">
      <c r="B1811" s="148"/>
      <c r="C1811" s="148"/>
      <c r="D1811" s="148"/>
      <c r="E1811" s="148"/>
      <c r="F1811" s="148"/>
      <c r="G1811" s="1"/>
    </row>
    <row r="1812" spans="2:7" s="123" customFormat="1" ht="16.5" customHeight="1">
      <c r="B1812" s="148"/>
      <c r="C1812" s="148"/>
      <c r="D1812" s="148"/>
      <c r="E1812" s="148"/>
      <c r="F1812" s="148"/>
      <c r="G1812" s="1"/>
    </row>
    <row r="1813" spans="2:7" s="123" customFormat="1" ht="16.5" customHeight="1">
      <c r="B1813" s="148"/>
      <c r="C1813" s="148"/>
      <c r="D1813" s="148"/>
      <c r="E1813" s="148"/>
      <c r="F1813" s="148"/>
      <c r="G1813" s="1"/>
    </row>
    <row r="1814" spans="2:7" s="123" customFormat="1" ht="16.5" customHeight="1">
      <c r="B1814" s="148"/>
      <c r="C1814" s="148"/>
      <c r="D1814" s="148"/>
      <c r="E1814" s="148"/>
      <c r="F1814" s="148"/>
      <c r="G1814" s="1"/>
    </row>
    <row r="1815" spans="2:7" s="123" customFormat="1" ht="16.5" customHeight="1">
      <c r="B1815" s="148"/>
      <c r="C1815" s="148"/>
      <c r="D1815" s="148"/>
      <c r="E1815" s="148"/>
      <c r="F1815" s="148"/>
      <c r="G1815" s="1"/>
    </row>
    <row r="1816" spans="2:7" s="123" customFormat="1" ht="16.5" customHeight="1">
      <c r="B1816" s="148"/>
      <c r="C1816" s="148"/>
      <c r="D1816" s="148"/>
      <c r="E1816" s="148"/>
      <c r="F1816" s="148"/>
      <c r="G1816" s="1"/>
    </row>
    <row r="1817" spans="2:7" s="123" customFormat="1" ht="16.5" customHeight="1">
      <c r="B1817" s="148"/>
      <c r="C1817" s="148"/>
      <c r="D1817" s="148"/>
      <c r="E1817" s="148"/>
      <c r="F1817" s="148"/>
      <c r="G1817" s="1"/>
    </row>
    <row r="1818" spans="2:7" s="123" customFormat="1" ht="16.5" customHeight="1">
      <c r="B1818" s="148"/>
      <c r="C1818" s="148"/>
      <c r="D1818" s="148"/>
      <c r="E1818" s="148"/>
      <c r="F1818" s="148"/>
      <c r="G1818" s="1"/>
    </row>
    <row r="1819" spans="2:7" s="123" customFormat="1" ht="16.5" customHeight="1">
      <c r="B1819" s="148"/>
      <c r="C1819" s="148"/>
      <c r="D1819" s="148"/>
      <c r="E1819" s="148"/>
      <c r="F1819" s="148"/>
      <c r="G1819" s="1"/>
    </row>
    <row r="1820" spans="2:7" s="123" customFormat="1" ht="16.5" customHeight="1">
      <c r="B1820" s="148"/>
      <c r="C1820" s="148"/>
      <c r="D1820" s="148"/>
      <c r="E1820" s="148"/>
      <c r="F1820" s="148"/>
      <c r="G1820" s="1"/>
    </row>
    <row r="1821" spans="2:7" s="123" customFormat="1" ht="16.5" customHeight="1">
      <c r="B1821" s="148"/>
      <c r="C1821" s="148"/>
      <c r="D1821" s="148"/>
      <c r="E1821" s="148"/>
      <c r="F1821" s="148"/>
      <c r="G1821" s="1"/>
    </row>
    <row r="1822" spans="2:7" s="123" customFormat="1" ht="16.5" customHeight="1">
      <c r="B1822" s="148"/>
      <c r="C1822" s="148"/>
      <c r="D1822" s="148"/>
      <c r="E1822" s="148"/>
      <c r="F1822" s="148"/>
      <c r="G1822" s="1"/>
    </row>
    <row r="1823" spans="2:7" s="123" customFormat="1" ht="16.5" customHeight="1">
      <c r="B1823" s="148"/>
      <c r="C1823" s="148"/>
      <c r="D1823" s="148"/>
      <c r="E1823" s="148"/>
      <c r="F1823" s="148"/>
      <c r="G1823" s="1"/>
    </row>
    <row r="1824" spans="2:7" s="123" customFormat="1" ht="16.5" customHeight="1">
      <c r="B1824" s="148"/>
      <c r="C1824" s="148"/>
      <c r="D1824" s="148"/>
      <c r="E1824" s="148"/>
      <c r="F1824" s="148"/>
      <c r="G1824" s="1"/>
    </row>
    <row r="1825" spans="2:7" s="123" customFormat="1" ht="16.5" customHeight="1">
      <c r="B1825" s="148"/>
      <c r="C1825" s="148"/>
      <c r="D1825" s="148"/>
      <c r="E1825" s="148"/>
      <c r="F1825" s="148"/>
      <c r="G1825" s="1"/>
    </row>
    <row r="1826" spans="2:7" s="123" customFormat="1" ht="16.5" customHeight="1">
      <c r="B1826" s="148"/>
      <c r="C1826" s="148"/>
      <c r="D1826" s="148"/>
      <c r="E1826" s="148"/>
      <c r="F1826" s="148"/>
      <c r="G1826" s="1"/>
    </row>
    <row r="1827" spans="2:7" s="123" customFormat="1" ht="16.5" customHeight="1">
      <c r="B1827" s="148"/>
      <c r="C1827" s="148"/>
      <c r="D1827" s="148"/>
      <c r="E1827" s="148"/>
      <c r="F1827" s="148"/>
      <c r="G1827" s="1"/>
    </row>
    <row r="1828" spans="2:7" s="123" customFormat="1" ht="16.5" customHeight="1">
      <c r="B1828" s="148"/>
      <c r="C1828" s="148"/>
      <c r="D1828" s="148"/>
      <c r="E1828" s="148"/>
      <c r="F1828" s="148"/>
      <c r="G1828" s="1"/>
    </row>
    <row r="1829" spans="2:7" s="123" customFormat="1" ht="16.5" customHeight="1">
      <c r="B1829" s="148"/>
      <c r="C1829" s="148"/>
      <c r="D1829" s="148"/>
      <c r="E1829" s="148"/>
      <c r="F1829" s="148"/>
      <c r="G1829" s="1"/>
    </row>
    <row r="1830" spans="2:7" s="123" customFormat="1" ht="16.5" customHeight="1">
      <c r="B1830" s="148"/>
      <c r="C1830" s="148"/>
      <c r="D1830" s="148"/>
      <c r="E1830" s="148"/>
      <c r="F1830" s="148"/>
      <c r="G1830" s="1"/>
    </row>
    <row r="1831" spans="2:7" s="123" customFormat="1" ht="16.5" customHeight="1">
      <c r="B1831" s="148"/>
      <c r="C1831" s="148"/>
      <c r="D1831" s="148"/>
      <c r="E1831" s="148"/>
      <c r="F1831" s="148"/>
      <c r="G1831" s="1"/>
    </row>
    <row r="1832" spans="2:7" s="123" customFormat="1" ht="16.5" customHeight="1">
      <c r="B1832" s="148"/>
      <c r="C1832" s="148"/>
      <c r="D1832" s="148"/>
      <c r="E1832" s="148"/>
      <c r="F1832" s="148"/>
      <c r="G1832" s="1"/>
    </row>
    <row r="1833" spans="2:7" s="123" customFormat="1" ht="16.5" customHeight="1">
      <c r="B1833" s="148"/>
      <c r="C1833" s="148"/>
      <c r="D1833" s="148"/>
      <c r="E1833" s="148"/>
      <c r="F1833" s="148"/>
      <c r="G1833" s="1"/>
    </row>
    <row r="1834" spans="2:7" s="123" customFormat="1" ht="16.5" customHeight="1">
      <c r="B1834" s="148"/>
      <c r="C1834" s="148"/>
      <c r="D1834" s="148"/>
      <c r="E1834" s="148"/>
      <c r="F1834" s="148"/>
      <c r="G1834" s="1"/>
    </row>
    <row r="1835" spans="2:7" s="123" customFormat="1" ht="16.5" customHeight="1">
      <c r="B1835" s="148"/>
      <c r="C1835" s="148"/>
      <c r="D1835" s="148"/>
      <c r="E1835" s="148"/>
      <c r="F1835" s="148"/>
      <c r="G1835" s="1"/>
    </row>
    <row r="1836" spans="2:7" s="123" customFormat="1" ht="16.5" customHeight="1">
      <c r="B1836" s="148"/>
      <c r="C1836" s="148"/>
      <c r="D1836" s="148"/>
      <c r="E1836" s="148"/>
      <c r="F1836" s="148"/>
      <c r="G1836" s="1"/>
    </row>
    <row r="1837" spans="2:7" s="123" customFormat="1" ht="16.5" customHeight="1">
      <c r="B1837" s="148"/>
      <c r="C1837" s="148"/>
      <c r="D1837" s="148"/>
      <c r="E1837" s="148"/>
      <c r="F1837" s="148"/>
      <c r="G1837" s="1"/>
    </row>
    <row r="1838" spans="2:7" s="123" customFormat="1" ht="16.5" customHeight="1">
      <c r="B1838" s="148"/>
      <c r="C1838" s="148"/>
      <c r="D1838" s="148"/>
      <c r="E1838" s="148"/>
      <c r="F1838" s="148"/>
      <c r="G1838" s="1"/>
    </row>
    <row r="1839" spans="2:7" s="123" customFormat="1" ht="16.5" customHeight="1">
      <c r="B1839" s="148"/>
      <c r="C1839" s="148"/>
      <c r="D1839" s="148"/>
      <c r="E1839" s="148"/>
      <c r="F1839" s="148"/>
      <c r="G1839" s="1"/>
    </row>
    <row r="1840" spans="2:7" s="123" customFormat="1" ht="16.5" customHeight="1">
      <c r="B1840" s="148"/>
      <c r="C1840" s="148"/>
      <c r="D1840" s="148"/>
      <c r="E1840" s="148"/>
      <c r="F1840" s="148"/>
      <c r="G1840" s="1"/>
    </row>
    <row r="1841" spans="2:7" s="123" customFormat="1" ht="16.5" customHeight="1">
      <c r="B1841" s="148"/>
      <c r="C1841" s="148"/>
      <c r="D1841" s="148"/>
      <c r="E1841" s="148"/>
      <c r="F1841" s="148"/>
      <c r="G1841" s="1"/>
    </row>
    <row r="1842" spans="2:7" s="123" customFormat="1" ht="16.5" customHeight="1">
      <c r="B1842" s="148"/>
      <c r="C1842" s="148"/>
      <c r="D1842" s="148"/>
      <c r="E1842" s="148"/>
      <c r="F1842" s="148"/>
      <c r="G1842" s="1"/>
    </row>
    <row r="1843" spans="2:7" s="123" customFormat="1" ht="16.5" customHeight="1">
      <c r="B1843" s="148"/>
      <c r="C1843" s="148"/>
      <c r="D1843" s="148"/>
      <c r="E1843" s="148"/>
      <c r="F1843" s="148"/>
      <c r="G1843" s="1"/>
    </row>
    <row r="1844" spans="2:7" s="123" customFormat="1" ht="16.5" customHeight="1">
      <c r="B1844" s="148"/>
      <c r="C1844" s="148"/>
      <c r="D1844" s="148"/>
      <c r="E1844" s="148"/>
      <c r="F1844" s="148"/>
      <c r="G1844" s="1"/>
    </row>
    <row r="1845" spans="2:7" s="123" customFormat="1" ht="16.5" customHeight="1">
      <c r="B1845" s="148"/>
      <c r="C1845" s="148"/>
      <c r="D1845" s="148"/>
      <c r="E1845" s="148"/>
      <c r="F1845" s="148"/>
      <c r="G1845" s="1"/>
    </row>
    <row r="1846" spans="2:7" s="123" customFormat="1" ht="16.5" customHeight="1">
      <c r="B1846" s="148"/>
      <c r="C1846" s="148"/>
      <c r="D1846" s="148"/>
      <c r="E1846" s="148"/>
      <c r="F1846" s="148"/>
      <c r="G1846" s="1"/>
    </row>
    <row r="1847" spans="2:7" s="123" customFormat="1" ht="16.5" customHeight="1">
      <c r="B1847" s="148"/>
      <c r="C1847" s="148"/>
      <c r="D1847" s="148"/>
      <c r="E1847" s="148"/>
      <c r="F1847" s="148"/>
      <c r="G1847" s="1"/>
    </row>
    <row r="1848" spans="2:7" s="123" customFormat="1" ht="16.5" customHeight="1">
      <c r="B1848" s="148"/>
      <c r="C1848" s="148"/>
      <c r="D1848" s="148"/>
      <c r="E1848" s="148"/>
      <c r="F1848" s="148"/>
      <c r="G1848" s="1"/>
    </row>
    <row r="1849" spans="2:7" s="123" customFormat="1" ht="16.5" customHeight="1">
      <c r="B1849" s="148"/>
      <c r="C1849" s="148"/>
      <c r="D1849" s="148"/>
      <c r="E1849" s="148"/>
      <c r="F1849" s="148"/>
      <c r="G1849" s="1"/>
    </row>
    <row r="1850" spans="2:7" s="123" customFormat="1" ht="16.5" customHeight="1">
      <c r="B1850" s="148"/>
      <c r="C1850" s="148"/>
      <c r="D1850" s="148"/>
      <c r="E1850" s="148"/>
      <c r="F1850" s="148"/>
      <c r="G1850" s="1"/>
    </row>
    <row r="1851" spans="2:7" s="123" customFormat="1" ht="16.5" customHeight="1">
      <c r="B1851" s="148"/>
      <c r="C1851" s="148"/>
      <c r="D1851" s="148"/>
      <c r="E1851" s="148"/>
      <c r="F1851" s="148"/>
      <c r="G1851" s="1"/>
    </row>
    <row r="1852" spans="2:7" s="123" customFormat="1" ht="16.5" customHeight="1">
      <c r="B1852" s="148"/>
      <c r="C1852" s="148"/>
      <c r="D1852" s="148"/>
      <c r="E1852" s="148"/>
      <c r="F1852" s="148"/>
      <c r="G1852" s="1"/>
    </row>
    <row r="1853" spans="2:7" s="123" customFormat="1" ht="16.5" customHeight="1">
      <c r="B1853" s="148"/>
      <c r="C1853" s="148"/>
      <c r="D1853" s="148"/>
      <c r="E1853" s="148"/>
      <c r="F1853" s="148"/>
      <c r="G1853" s="1"/>
    </row>
    <row r="1854" spans="2:7" s="123" customFormat="1" ht="16.5" customHeight="1">
      <c r="B1854" s="148"/>
      <c r="C1854" s="148"/>
      <c r="D1854" s="148"/>
      <c r="E1854" s="148"/>
      <c r="F1854" s="148"/>
      <c r="G1854" s="1"/>
    </row>
    <row r="1855" spans="2:7" s="123" customFormat="1" ht="16.5" customHeight="1">
      <c r="B1855" s="148"/>
      <c r="C1855" s="148"/>
      <c r="D1855" s="148"/>
      <c r="E1855" s="148"/>
      <c r="F1855" s="148"/>
      <c r="G1855" s="1"/>
    </row>
    <row r="1856" spans="2:7" s="123" customFormat="1" ht="16.5" customHeight="1">
      <c r="B1856" s="148"/>
      <c r="C1856" s="148"/>
      <c r="D1856" s="148"/>
      <c r="E1856" s="148"/>
      <c r="F1856" s="148"/>
      <c r="G1856" s="1"/>
    </row>
    <row r="1857" spans="2:7" s="123" customFormat="1" ht="16.5" customHeight="1">
      <c r="B1857" s="148"/>
      <c r="C1857" s="148"/>
      <c r="D1857" s="148"/>
      <c r="E1857" s="148"/>
      <c r="F1857" s="148"/>
      <c r="G1857" s="1"/>
    </row>
    <row r="1858" spans="2:7" s="123" customFormat="1" ht="16.5" customHeight="1">
      <c r="B1858" s="148"/>
      <c r="C1858" s="148"/>
      <c r="D1858" s="148"/>
      <c r="E1858" s="148"/>
      <c r="F1858" s="148"/>
      <c r="G1858" s="1"/>
    </row>
    <row r="1859" spans="2:7" s="123" customFormat="1" ht="16.5" customHeight="1">
      <c r="B1859" s="148"/>
      <c r="C1859" s="148"/>
      <c r="D1859" s="148"/>
      <c r="E1859" s="148"/>
      <c r="F1859" s="148"/>
      <c r="G1859" s="1"/>
    </row>
    <row r="1860" spans="2:7" s="123" customFormat="1" ht="16.5" customHeight="1">
      <c r="B1860" s="148"/>
      <c r="C1860" s="148"/>
      <c r="D1860" s="148"/>
      <c r="E1860" s="148"/>
      <c r="F1860" s="148"/>
      <c r="G1860" s="1"/>
    </row>
    <row r="1861" spans="2:7" s="123" customFormat="1" ht="16.5" customHeight="1">
      <c r="B1861" s="148"/>
      <c r="C1861" s="148"/>
      <c r="D1861" s="148"/>
      <c r="E1861" s="148"/>
      <c r="F1861" s="148"/>
      <c r="G1861" s="1"/>
    </row>
    <row r="1862" spans="2:7" s="123" customFormat="1" ht="16.5" customHeight="1">
      <c r="B1862" s="148"/>
      <c r="C1862" s="148"/>
      <c r="D1862" s="148"/>
      <c r="E1862" s="148"/>
      <c r="F1862" s="148"/>
      <c r="G1862" s="1"/>
    </row>
    <row r="1863" spans="2:7" s="123" customFormat="1" ht="16.5" customHeight="1">
      <c r="B1863" s="148"/>
      <c r="C1863" s="148"/>
      <c r="D1863" s="148"/>
      <c r="E1863" s="148"/>
      <c r="F1863" s="148"/>
      <c r="G1863" s="1"/>
    </row>
    <row r="1864" spans="2:7" s="123" customFormat="1" ht="16.5" customHeight="1">
      <c r="B1864" s="148"/>
      <c r="C1864" s="148"/>
      <c r="D1864" s="148"/>
      <c r="E1864" s="148"/>
      <c r="F1864" s="148"/>
      <c r="G1864" s="1"/>
    </row>
    <row r="1865" spans="2:7" s="123" customFormat="1" ht="16.5" customHeight="1">
      <c r="B1865" s="148"/>
      <c r="C1865" s="148"/>
      <c r="D1865" s="148"/>
      <c r="E1865" s="148"/>
      <c r="F1865" s="148"/>
      <c r="G1865" s="1"/>
    </row>
    <row r="1866" spans="2:7" s="123" customFormat="1" ht="16.5" customHeight="1">
      <c r="B1866" s="148"/>
      <c r="C1866" s="148"/>
      <c r="D1866" s="148"/>
      <c r="E1866" s="148"/>
      <c r="F1866" s="148"/>
      <c r="G1866" s="1"/>
    </row>
    <row r="1867" spans="2:7" s="123" customFormat="1" ht="16.5" customHeight="1">
      <c r="B1867" s="148"/>
      <c r="C1867" s="148"/>
      <c r="D1867" s="148"/>
      <c r="E1867" s="148"/>
      <c r="F1867" s="148"/>
      <c r="G1867" s="1"/>
    </row>
    <row r="1868" spans="2:7" s="123" customFormat="1" ht="16.5" customHeight="1">
      <c r="B1868" s="148"/>
      <c r="C1868" s="148"/>
      <c r="D1868" s="148"/>
      <c r="E1868" s="148"/>
      <c r="F1868" s="148"/>
      <c r="G1868" s="1"/>
    </row>
    <row r="1869" spans="2:7" s="123" customFormat="1" ht="16.5" customHeight="1">
      <c r="B1869" s="148"/>
      <c r="C1869" s="148"/>
      <c r="D1869" s="148"/>
      <c r="E1869" s="148"/>
      <c r="F1869" s="148"/>
      <c r="G1869" s="1"/>
    </row>
    <row r="1870" spans="2:7" s="123" customFormat="1" ht="16.5" customHeight="1">
      <c r="B1870" s="148"/>
      <c r="C1870" s="148"/>
      <c r="D1870" s="148"/>
      <c r="E1870" s="148"/>
      <c r="F1870" s="148"/>
      <c r="G1870" s="1"/>
    </row>
    <row r="1871" spans="2:7" s="123" customFormat="1" ht="16.5" customHeight="1">
      <c r="B1871" s="148"/>
      <c r="C1871" s="148"/>
      <c r="D1871" s="148"/>
      <c r="E1871" s="148"/>
      <c r="F1871" s="148"/>
      <c r="G1871" s="1"/>
    </row>
    <row r="1872" spans="2:7" s="123" customFormat="1" ht="16.5" customHeight="1">
      <c r="B1872" s="148"/>
      <c r="C1872" s="148"/>
      <c r="D1872" s="148"/>
      <c r="E1872" s="148"/>
      <c r="F1872" s="148"/>
      <c r="G1872" s="1"/>
    </row>
    <row r="1873" spans="2:7" s="123" customFormat="1" ht="16.5" customHeight="1">
      <c r="B1873" s="148"/>
      <c r="C1873" s="148"/>
      <c r="D1873" s="148"/>
      <c r="E1873" s="148"/>
      <c r="F1873" s="148"/>
      <c r="G1873" s="1"/>
    </row>
    <row r="1874" spans="2:7" s="123" customFormat="1" ht="16.5" customHeight="1">
      <c r="B1874" s="148"/>
      <c r="C1874" s="148"/>
      <c r="D1874" s="148"/>
      <c r="E1874" s="148"/>
      <c r="F1874" s="148"/>
      <c r="G1874" s="1"/>
    </row>
    <row r="1875" spans="2:7" s="123" customFormat="1" ht="16.5" customHeight="1">
      <c r="B1875" s="148"/>
      <c r="C1875" s="148"/>
      <c r="D1875" s="148"/>
      <c r="E1875" s="148"/>
      <c r="F1875" s="148"/>
      <c r="G1875" s="1"/>
    </row>
    <row r="1876" spans="2:7" s="123" customFormat="1" ht="16.5" customHeight="1">
      <c r="B1876" s="148"/>
      <c r="C1876" s="148"/>
      <c r="D1876" s="148"/>
      <c r="E1876" s="148"/>
      <c r="F1876" s="148"/>
      <c r="G1876" s="1"/>
    </row>
    <row r="1877" spans="2:7" s="123" customFormat="1" ht="16.5" customHeight="1">
      <c r="B1877" s="148"/>
      <c r="C1877" s="148"/>
      <c r="D1877" s="148"/>
      <c r="E1877" s="148"/>
      <c r="F1877" s="148"/>
      <c r="G1877" s="1"/>
    </row>
    <row r="1878" spans="2:7" s="123" customFormat="1" ht="16.5" customHeight="1">
      <c r="B1878" s="148"/>
      <c r="C1878" s="148"/>
      <c r="D1878" s="148"/>
      <c r="E1878" s="148"/>
      <c r="F1878" s="148"/>
      <c r="G1878" s="1"/>
    </row>
    <row r="1879" spans="2:7" s="123" customFormat="1" ht="16.5" customHeight="1">
      <c r="B1879" s="148"/>
      <c r="C1879" s="148"/>
      <c r="D1879" s="148"/>
      <c r="E1879" s="148"/>
      <c r="F1879" s="148"/>
      <c r="G1879" s="1"/>
    </row>
    <row r="1880" spans="2:7" s="123" customFormat="1" ht="16.5" customHeight="1">
      <c r="B1880" s="148"/>
      <c r="C1880" s="148"/>
      <c r="D1880" s="148"/>
      <c r="E1880" s="148"/>
      <c r="F1880" s="148"/>
      <c r="G1880" s="1"/>
    </row>
    <row r="1881" spans="2:7" s="123" customFormat="1" ht="16.5" customHeight="1">
      <c r="B1881" s="148"/>
      <c r="C1881" s="148"/>
      <c r="D1881" s="148"/>
      <c r="E1881" s="148"/>
      <c r="F1881" s="148"/>
      <c r="G1881" s="1"/>
    </row>
    <row r="1882" spans="2:7" s="123" customFormat="1" ht="16.5" customHeight="1">
      <c r="B1882" s="148"/>
      <c r="C1882" s="148"/>
      <c r="D1882" s="148"/>
      <c r="E1882" s="148"/>
      <c r="F1882" s="148"/>
      <c r="G1882" s="1"/>
    </row>
    <row r="1883" spans="2:7" s="123" customFormat="1" ht="16.5" customHeight="1">
      <c r="B1883" s="148"/>
      <c r="C1883" s="148"/>
      <c r="D1883" s="148"/>
      <c r="E1883" s="148"/>
      <c r="F1883" s="148"/>
      <c r="G1883" s="1"/>
    </row>
    <row r="1884" spans="2:7" s="123" customFormat="1" ht="16.5" customHeight="1">
      <c r="B1884" s="148"/>
      <c r="C1884" s="148"/>
      <c r="D1884" s="148"/>
      <c r="E1884" s="148"/>
      <c r="F1884" s="148"/>
      <c r="G1884" s="1"/>
    </row>
    <row r="1885" spans="2:7" s="123" customFormat="1" ht="16.5" customHeight="1">
      <c r="B1885" s="148"/>
      <c r="C1885" s="148"/>
      <c r="D1885" s="148"/>
      <c r="E1885" s="148"/>
      <c r="F1885" s="148"/>
      <c r="G1885" s="1"/>
    </row>
    <row r="1886" spans="2:7" s="123" customFormat="1" ht="16.5" customHeight="1">
      <c r="B1886" s="148"/>
      <c r="C1886" s="148"/>
      <c r="D1886" s="148"/>
      <c r="E1886" s="148"/>
      <c r="F1886" s="148"/>
      <c r="G1886" s="1"/>
    </row>
    <row r="1887" spans="2:7" s="123" customFormat="1" ht="16.5" customHeight="1">
      <c r="B1887" s="148"/>
      <c r="C1887" s="148"/>
      <c r="D1887" s="148"/>
      <c r="E1887" s="148"/>
      <c r="F1887" s="148"/>
      <c r="G1887" s="1"/>
    </row>
    <row r="1888" spans="2:7" s="123" customFormat="1" ht="16.5" customHeight="1">
      <c r="B1888" s="148"/>
      <c r="C1888" s="148"/>
      <c r="D1888" s="148"/>
      <c r="E1888" s="148"/>
      <c r="F1888" s="148"/>
      <c r="G1888" s="1"/>
    </row>
    <row r="1889" spans="2:7" s="123" customFormat="1" ht="16.5" customHeight="1">
      <c r="B1889" s="148"/>
      <c r="C1889" s="148"/>
      <c r="D1889" s="148"/>
      <c r="E1889" s="148"/>
      <c r="F1889" s="148"/>
      <c r="G1889" s="1"/>
    </row>
    <row r="1890" spans="2:7" s="123" customFormat="1" ht="16.5" customHeight="1">
      <c r="B1890" s="148"/>
      <c r="C1890" s="148"/>
      <c r="D1890" s="148"/>
      <c r="E1890" s="148"/>
      <c r="F1890" s="148"/>
      <c r="G1890" s="1"/>
    </row>
    <row r="1891" spans="2:7" s="123" customFormat="1" ht="16.5" customHeight="1">
      <c r="B1891" s="148"/>
      <c r="C1891" s="148"/>
      <c r="D1891" s="148"/>
      <c r="E1891" s="148"/>
      <c r="F1891" s="148"/>
      <c r="G1891" s="1"/>
    </row>
    <row r="1892" spans="2:7" s="123" customFormat="1" ht="16.5" customHeight="1">
      <c r="B1892" s="148"/>
      <c r="C1892" s="148"/>
      <c r="D1892" s="148"/>
      <c r="E1892" s="148"/>
      <c r="F1892" s="148"/>
      <c r="G1892" s="1"/>
    </row>
    <row r="1893" spans="2:7" s="123" customFormat="1" ht="16.5" customHeight="1">
      <c r="B1893" s="148"/>
      <c r="C1893" s="148"/>
      <c r="D1893" s="148"/>
      <c r="E1893" s="148"/>
      <c r="F1893" s="148"/>
      <c r="G1893" s="1"/>
    </row>
    <row r="1894" spans="2:7" s="123" customFormat="1" ht="16.5" customHeight="1">
      <c r="B1894" s="148"/>
      <c r="C1894" s="148"/>
      <c r="D1894" s="148"/>
      <c r="E1894" s="148"/>
      <c r="F1894" s="148"/>
      <c r="G1894" s="1"/>
    </row>
    <row r="1895" spans="2:7" s="123" customFormat="1" ht="16.5" customHeight="1">
      <c r="B1895" s="148"/>
      <c r="C1895" s="148"/>
      <c r="D1895" s="148"/>
      <c r="E1895" s="148"/>
      <c r="F1895" s="148"/>
      <c r="G1895" s="1"/>
    </row>
    <row r="1896" spans="2:7" s="123" customFormat="1" ht="16.5" customHeight="1">
      <c r="B1896" s="148"/>
      <c r="C1896" s="148"/>
      <c r="D1896" s="148"/>
      <c r="E1896" s="148"/>
      <c r="F1896" s="148"/>
      <c r="G1896" s="1"/>
    </row>
    <row r="1897" spans="2:7" s="123" customFormat="1" ht="16.5" customHeight="1">
      <c r="B1897" s="148"/>
      <c r="C1897" s="148"/>
      <c r="D1897" s="148"/>
      <c r="E1897" s="148"/>
      <c r="F1897" s="148"/>
      <c r="G1897" s="1"/>
    </row>
    <row r="1898" spans="2:7" s="123" customFormat="1" ht="16.5" customHeight="1">
      <c r="B1898" s="148"/>
      <c r="C1898" s="148"/>
      <c r="D1898" s="148"/>
      <c r="E1898" s="148"/>
      <c r="F1898" s="148"/>
      <c r="G1898" s="1"/>
    </row>
    <row r="1899" spans="2:7" s="123" customFormat="1" ht="16.5" customHeight="1">
      <c r="B1899" s="148"/>
      <c r="C1899" s="148"/>
      <c r="D1899" s="148"/>
      <c r="E1899" s="148"/>
      <c r="F1899" s="148"/>
      <c r="G1899" s="1"/>
    </row>
    <row r="1900" spans="2:7" s="123" customFormat="1" ht="16.5" customHeight="1">
      <c r="B1900" s="148"/>
      <c r="C1900" s="148"/>
      <c r="D1900" s="148"/>
      <c r="E1900" s="148"/>
      <c r="F1900" s="148"/>
      <c r="G1900" s="1"/>
    </row>
    <row r="1901" spans="2:7" s="123" customFormat="1" ht="16.5" customHeight="1">
      <c r="B1901" s="148"/>
      <c r="C1901" s="148"/>
      <c r="D1901" s="148"/>
      <c r="E1901" s="148"/>
      <c r="F1901" s="148"/>
      <c r="G1901" s="1"/>
    </row>
    <row r="1902" spans="2:7" s="123" customFormat="1" ht="16.5" customHeight="1">
      <c r="B1902" s="148"/>
      <c r="C1902" s="148"/>
      <c r="D1902" s="148"/>
      <c r="E1902" s="148"/>
      <c r="F1902" s="148"/>
      <c r="G1902" s="1"/>
    </row>
    <row r="1903" spans="2:7" s="123" customFormat="1" ht="16.5" customHeight="1">
      <c r="B1903" s="148"/>
      <c r="C1903" s="148"/>
      <c r="D1903" s="148"/>
      <c r="E1903" s="148"/>
      <c r="F1903" s="148"/>
      <c r="G1903" s="1"/>
    </row>
    <row r="1904" spans="2:7" s="123" customFormat="1" ht="16.5" customHeight="1">
      <c r="B1904" s="148"/>
      <c r="C1904" s="148"/>
      <c r="D1904" s="148"/>
      <c r="E1904" s="148"/>
      <c r="F1904" s="148"/>
      <c r="G1904" s="1"/>
    </row>
    <row r="1905" spans="2:7" s="123" customFormat="1" ht="16.5" customHeight="1">
      <c r="B1905" s="148"/>
      <c r="C1905" s="148"/>
      <c r="D1905" s="148"/>
      <c r="E1905" s="148"/>
      <c r="F1905" s="148"/>
      <c r="G1905" s="1"/>
    </row>
    <row r="1906" spans="2:7" s="123" customFormat="1" ht="16.5" customHeight="1">
      <c r="B1906" s="148"/>
      <c r="C1906" s="148"/>
      <c r="D1906" s="148"/>
      <c r="E1906" s="148"/>
      <c r="F1906" s="148"/>
      <c r="G1906" s="1"/>
    </row>
    <row r="1907" spans="2:7" s="123" customFormat="1" ht="16.5" customHeight="1">
      <c r="B1907" s="148"/>
      <c r="C1907" s="148"/>
      <c r="D1907" s="148"/>
      <c r="E1907" s="148"/>
      <c r="F1907" s="148"/>
      <c r="G1907" s="1"/>
    </row>
    <row r="1908" spans="2:7" s="123" customFormat="1" ht="16.5" customHeight="1">
      <c r="B1908" s="148"/>
      <c r="C1908" s="148"/>
      <c r="D1908" s="148"/>
      <c r="E1908" s="148"/>
      <c r="F1908" s="148"/>
      <c r="G1908" s="1"/>
    </row>
    <row r="1909" spans="2:7" s="123" customFormat="1" ht="16.5" customHeight="1">
      <c r="B1909" s="148"/>
      <c r="C1909" s="148"/>
      <c r="D1909" s="148"/>
      <c r="E1909" s="148"/>
      <c r="F1909" s="148"/>
      <c r="G1909" s="1"/>
    </row>
    <row r="1910" spans="2:7" s="123" customFormat="1" ht="16.5" customHeight="1">
      <c r="B1910" s="148"/>
      <c r="C1910" s="148"/>
      <c r="D1910" s="148"/>
      <c r="E1910" s="148"/>
      <c r="F1910" s="148"/>
      <c r="G1910" s="1"/>
    </row>
    <row r="1911" spans="2:7" s="123" customFormat="1" ht="16.5" customHeight="1">
      <c r="B1911" s="148"/>
      <c r="C1911" s="148"/>
      <c r="D1911" s="148"/>
      <c r="E1911" s="148"/>
      <c r="F1911" s="148"/>
      <c r="G1911" s="1"/>
    </row>
    <row r="1912" spans="2:7" s="123" customFormat="1" ht="16.5" customHeight="1">
      <c r="B1912" s="148"/>
      <c r="C1912" s="148"/>
      <c r="D1912" s="148"/>
      <c r="E1912" s="148"/>
      <c r="F1912" s="148"/>
      <c r="G1912" s="1"/>
    </row>
    <row r="1913" spans="2:7" s="123" customFormat="1" ht="16.5" customHeight="1">
      <c r="B1913" s="148"/>
      <c r="C1913" s="148"/>
      <c r="D1913" s="148"/>
      <c r="E1913" s="148"/>
      <c r="F1913" s="148"/>
      <c r="G1913" s="1"/>
    </row>
    <row r="1914" spans="2:7" s="123" customFormat="1" ht="16.5" customHeight="1">
      <c r="B1914" s="148"/>
      <c r="C1914" s="148"/>
      <c r="D1914" s="148"/>
      <c r="E1914" s="148"/>
      <c r="F1914" s="148"/>
      <c r="G1914" s="1"/>
    </row>
    <row r="1915" spans="2:7" s="123" customFormat="1" ht="16.5" customHeight="1">
      <c r="B1915" s="148"/>
      <c r="C1915" s="148"/>
      <c r="D1915" s="148"/>
      <c r="E1915" s="148"/>
      <c r="F1915" s="148"/>
      <c r="G1915" s="1"/>
    </row>
    <row r="1916" spans="2:7" s="123" customFormat="1" ht="16.5" customHeight="1">
      <c r="B1916" s="148"/>
      <c r="C1916" s="148"/>
      <c r="D1916" s="148"/>
      <c r="E1916" s="148"/>
      <c r="F1916" s="148"/>
      <c r="G1916" s="1"/>
    </row>
    <row r="1917" spans="2:7" s="123" customFormat="1" ht="16.5" customHeight="1">
      <c r="B1917" s="148"/>
      <c r="C1917" s="148"/>
      <c r="D1917" s="148"/>
      <c r="E1917" s="148"/>
      <c r="F1917" s="148"/>
      <c r="G1917" s="1"/>
    </row>
    <row r="1918" spans="2:7" s="123" customFormat="1" ht="16.5" customHeight="1">
      <c r="B1918" s="148"/>
      <c r="C1918" s="148"/>
      <c r="D1918" s="148"/>
      <c r="E1918" s="148"/>
      <c r="F1918" s="148"/>
      <c r="G1918" s="1"/>
    </row>
    <row r="1919" spans="2:7" s="123" customFormat="1" ht="16.5" customHeight="1">
      <c r="B1919" s="148"/>
      <c r="C1919" s="148"/>
      <c r="D1919" s="148"/>
      <c r="E1919" s="148"/>
      <c r="F1919" s="148"/>
      <c r="G1919" s="1"/>
    </row>
    <row r="1920" spans="2:7" s="123" customFormat="1" ht="16.5" customHeight="1">
      <c r="B1920" s="148"/>
      <c r="C1920" s="148"/>
      <c r="D1920" s="148"/>
      <c r="E1920" s="148"/>
      <c r="F1920" s="148"/>
      <c r="G1920" s="1"/>
    </row>
    <row r="1921" spans="2:7" s="123" customFormat="1" ht="16.5" customHeight="1">
      <c r="B1921" s="148"/>
      <c r="C1921" s="148"/>
      <c r="D1921" s="148"/>
      <c r="E1921" s="148"/>
      <c r="F1921" s="148"/>
      <c r="G1921" s="1"/>
    </row>
    <row r="1922" spans="2:7" s="123" customFormat="1" ht="16.5" customHeight="1">
      <c r="B1922" s="148"/>
      <c r="C1922" s="148"/>
      <c r="D1922" s="148"/>
      <c r="E1922" s="148"/>
      <c r="F1922" s="148"/>
      <c r="G1922" s="1"/>
    </row>
    <row r="1923" spans="2:7" s="123" customFormat="1" ht="16.5" customHeight="1">
      <c r="B1923" s="148"/>
      <c r="C1923" s="148"/>
      <c r="D1923" s="148"/>
      <c r="E1923" s="148"/>
      <c r="F1923" s="148"/>
      <c r="G1923" s="1"/>
    </row>
    <row r="1924" spans="2:7" s="123" customFormat="1" ht="16.5" customHeight="1">
      <c r="B1924" s="148"/>
      <c r="C1924" s="148"/>
      <c r="D1924" s="148"/>
      <c r="E1924" s="148"/>
      <c r="F1924" s="148"/>
      <c r="G1924" s="1"/>
    </row>
    <row r="1925" spans="2:7" s="123" customFormat="1" ht="16.5" customHeight="1">
      <c r="B1925" s="148"/>
      <c r="C1925" s="148"/>
      <c r="D1925" s="148"/>
      <c r="E1925" s="148"/>
      <c r="F1925" s="148"/>
      <c r="G1925" s="1"/>
    </row>
    <row r="1926" spans="2:7" s="123" customFormat="1" ht="16.5" customHeight="1">
      <c r="B1926" s="148"/>
      <c r="C1926" s="148"/>
      <c r="D1926" s="148"/>
      <c r="E1926" s="148"/>
      <c r="F1926" s="148"/>
      <c r="G1926" s="1"/>
    </row>
    <row r="1927" spans="2:7" s="123" customFormat="1" ht="16.5" customHeight="1">
      <c r="B1927" s="148"/>
      <c r="C1927" s="148"/>
      <c r="D1927" s="148"/>
      <c r="E1927" s="148"/>
      <c r="F1927" s="148"/>
      <c r="G1927" s="1"/>
    </row>
    <row r="1928" spans="2:7" s="123" customFormat="1" ht="16.5" customHeight="1">
      <c r="B1928" s="148"/>
      <c r="C1928" s="148"/>
      <c r="D1928" s="148"/>
      <c r="E1928" s="148"/>
      <c r="F1928" s="148"/>
      <c r="G1928" s="1"/>
    </row>
    <row r="1929" spans="2:7" s="123" customFormat="1" ht="16.5" customHeight="1">
      <c r="B1929" s="148"/>
      <c r="C1929" s="148"/>
      <c r="D1929" s="148"/>
      <c r="E1929" s="148"/>
      <c r="F1929" s="148"/>
      <c r="G1929" s="1"/>
    </row>
    <row r="1930" spans="2:7" s="123" customFormat="1" ht="16.5" customHeight="1">
      <c r="B1930" s="148"/>
      <c r="C1930" s="148"/>
      <c r="D1930" s="148"/>
      <c r="E1930" s="148"/>
      <c r="F1930" s="148"/>
      <c r="G1930" s="1"/>
    </row>
    <row r="1931" spans="2:7" s="123" customFormat="1" ht="16.5" customHeight="1">
      <c r="B1931" s="148"/>
      <c r="C1931" s="148"/>
      <c r="D1931" s="148"/>
      <c r="E1931" s="148"/>
      <c r="F1931" s="148"/>
      <c r="G1931" s="1"/>
    </row>
    <row r="1932" spans="2:7" s="123" customFormat="1" ht="16.5" customHeight="1">
      <c r="B1932" s="148"/>
      <c r="C1932" s="148"/>
      <c r="D1932" s="148"/>
      <c r="E1932" s="148"/>
      <c r="F1932" s="148"/>
      <c r="G1932" s="1"/>
    </row>
    <row r="1933" spans="2:7" s="123" customFormat="1" ht="16.5" customHeight="1">
      <c r="B1933" s="148"/>
      <c r="C1933" s="148"/>
      <c r="D1933" s="148"/>
      <c r="E1933" s="148"/>
      <c r="F1933" s="148"/>
      <c r="G1933" s="1"/>
    </row>
    <row r="1934" spans="2:7" s="123" customFormat="1" ht="16.5" customHeight="1">
      <c r="B1934" s="148"/>
      <c r="C1934" s="148"/>
      <c r="D1934" s="148"/>
      <c r="E1934" s="148"/>
      <c r="F1934" s="148"/>
      <c r="G1934" s="1"/>
    </row>
    <row r="1935" spans="2:7" s="123" customFormat="1" ht="16.5" customHeight="1">
      <c r="B1935" s="148"/>
      <c r="C1935" s="148"/>
      <c r="D1935" s="148"/>
      <c r="E1935" s="148"/>
      <c r="F1935" s="148"/>
      <c r="G1935" s="1"/>
    </row>
    <row r="1936" spans="2:7" s="123" customFormat="1" ht="16.5" customHeight="1">
      <c r="B1936" s="148"/>
      <c r="C1936" s="148"/>
      <c r="D1936" s="148"/>
      <c r="E1936" s="148"/>
      <c r="F1936" s="148"/>
      <c r="G1936" s="1"/>
    </row>
    <row r="1937" spans="2:7" s="123" customFormat="1" ht="16.5" customHeight="1">
      <c r="B1937" s="148"/>
      <c r="C1937" s="148"/>
      <c r="D1937" s="148"/>
      <c r="E1937" s="148"/>
      <c r="F1937" s="148"/>
      <c r="G1937" s="1"/>
    </row>
    <row r="1938" spans="2:7" s="123" customFormat="1" ht="16.5" customHeight="1">
      <c r="B1938" s="148"/>
      <c r="C1938" s="148"/>
      <c r="D1938" s="148"/>
      <c r="E1938" s="148"/>
      <c r="F1938" s="148"/>
      <c r="G1938" s="1"/>
    </row>
    <row r="1939" spans="2:7" s="123" customFormat="1" ht="16.5" customHeight="1">
      <c r="B1939" s="148"/>
      <c r="C1939" s="148"/>
      <c r="D1939" s="148"/>
      <c r="E1939" s="148"/>
      <c r="F1939" s="148"/>
      <c r="G1939" s="1"/>
    </row>
    <row r="1940" spans="2:7" s="123" customFormat="1" ht="16.5" customHeight="1">
      <c r="B1940" s="148"/>
      <c r="C1940" s="148"/>
      <c r="D1940" s="148"/>
      <c r="E1940" s="148"/>
      <c r="F1940" s="148"/>
      <c r="G1940" s="1"/>
    </row>
    <row r="1941" spans="2:7" s="123" customFormat="1" ht="16.5" customHeight="1">
      <c r="B1941" s="148"/>
      <c r="C1941" s="148"/>
      <c r="D1941" s="148"/>
      <c r="E1941" s="148"/>
      <c r="F1941" s="148"/>
      <c r="G1941" s="1"/>
    </row>
    <row r="1942" spans="2:7" s="123" customFormat="1" ht="16.5" customHeight="1">
      <c r="B1942" s="148"/>
      <c r="C1942" s="148"/>
      <c r="D1942" s="148"/>
      <c r="E1942" s="148"/>
      <c r="F1942" s="148"/>
      <c r="G1942" s="1"/>
    </row>
    <row r="1943" spans="2:7" s="123" customFormat="1" ht="16.5" customHeight="1">
      <c r="B1943" s="148"/>
      <c r="C1943" s="148"/>
      <c r="D1943" s="148"/>
      <c r="E1943" s="148"/>
      <c r="F1943" s="148"/>
      <c r="G1943" s="1"/>
    </row>
    <row r="1944" spans="2:7" s="123" customFormat="1" ht="16.5" customHeight="1">
      <c r="B1944" s="148"/>
      <c r="C1944" s="148"/>
      <c r="D1944" s="148"/>
      <c r="E1944" s="148"/>
      <c r="F1944" s="148"/>
      <c r="G1944" s="1"/>
    </row>
    <row r="1945" spans="2:7" s="123" customFormat="1" ht="16.5" customHeight="1">
      <c r="B1945" s="148"/>
      <c r="C1945" s="148"/>
      <c r="D1945" s="148"/>
      <c r="E1945" s="148"/>
      <c r="F1945" s="148"/>
      <c r="G1945" s="1"/>
    </row>
    <row r="1946" spans="2:7" s="123" customFormat="1" ht="16.5" customHeight="1">
      <c r="B1946" s="148"/>
      <c r="C1946" s="148"/>
      <c r="D1946" s="148"/>
      <c r="E1946" s="148"/>
      <c r="F1946" s="148"/>
      <c r="G1946" s="1"/>
    </row>
    <row r="1947" spans="2:7" s="123" customFormat="1" ht="16.5" customHeight="1">
      <c r="B1947" s="148"/>
      <c r="C1947" s="148"/>
      <c r="D1947" s="148"/>
      <c r="E1947" s="148"/>
      <c r="F1947" s="148"/>
      <c r="G1947" s="1"/>
    </row>
    <row r="1948" spans="2:7" s="123" customFormat="1" ht="16.5" customHeight="1">
      <c r="B1948" s="148"/>
      <c r="C1948" s="148"/>
      <c r="D1948" s="148"/>
      <c r="E1948" s="148"/>
      <c r="F1948" s="148"/>
      <c r="G1948" s="1"/>
    </row>
    <row r="1949" spans="2:7" s="123" customFormat="1" ht="16.5" customHeight="1">
      <c r="B1949" s="148"/>
      <c r="C1949" s="148"/>
      <c r="D1949" s="148"/>
      <c r="E1949" s="148"/>
      <c r="F1949" s="148"/>
      <c r="G1949" s="1"/>
    </row>
    <row r="1950" spans="2:7" s="123" customFormat="1" ht="16.5" customHeight="1">
      <c r="B1950" s="148"/>
      <c r="C1950" s="148"/>
      <c r="D1950" s="148"/>
      <c r="E1950" s="148"/>
      <c r="F1950" s="148"/>
      <c r="G1950" s="1"/>
    </row>
    <row r="1951" spans="2:7" s="123" customFormat="1" ht="16.5" customHeight="1">
      <c r="B1951" s="148"/>
      <c r="C1951" s="148"/>
      <c r="D1951" s="148"/>
      <c r="E1951" s="148"/>
      <c r="F1951" s="148"/>
      <c r="G1951" s="1"/>
    </row>
    <row r="1952" spans="2:7" s="123" customFormat="1" ht="16.5" customHeight="1">
      <c r="B1952" s="148"/>
      <c r="C1952" s="148"/>
      <c r="D1952" s="148"/>
      <c r="E1952" s="148"/>
      <c r="F1952" s="148"/>
      <c r="G1952" s="1"/>
    </row>
    <row r="1953" spans="2:7" s="123" customFormat="1" ht="16.5" customHeight="1">
      <c r="B1953" s="148"/>
      <c r="C1953" s="148"/>
      <c r="D1953" s="148"/>
      <c r="E1953" s="148"/>
      <c r="F1953" s="148"/>
      <c r="G1953" s="1"/>
    </row>
    <row r="1954" spans="2:7" s="123" customFormat="1" ht="16.5" customHeight="1">
      <c r="B1954" s="148"/>
      <c r="C1954" s="148"/>
      <c r="D1954" s="148"/>
      <c r="E1954" s="148"/>
      <c r="F1954" s="148"/>
      <c r="G1954" s="1"/>
    </row>
    <row r="1955" spans="2:7" s="123" customFormat="1" ht="16.5" customHeight="1">
      <c r="B1955" s="148"/>
      <c r="C1955" s="148"/>
      <c r="D1955" s="148"/>
      <c r="E1955" s="148"/>
      <c r="F1955" s="148"/>
      <c r="G1955" s="1"/>
    </row>
    <row r="1956" spans="2:7" s="123" customFormat="1" ht="16.5" customHeight="1">
      <c r="B1956" s="148"/>
      <c r="C1956" s="148"/>
      <c r="D1956" s="148"/>
      <c r="E1956" s="148"/>
      <c r="F1956" s="148"/>
      <c r="G1956" s="1"/>
    </row>
    <row r="1957" spans="2:7" s="123" customFormat="1" ht="16.5" customHeight="1">
      <c r="B1957" s="148"/>
      <c r="C1957" s="148"/>
      <c r="D1957" s="148"/>
      <c r="E1957" s="148"/>
      <c r="F1957" s="148"/>
      <c r="G1957" s="1"/>
    </row>
    <row r="1958" spans="2:7" s="123" customFormat="1" ht="16.5" customHeight="1">
      <c r="B1958" s="148"/>
      <c r="C1958" s="148"/>
      <c r="D1958" s="148"/>
      <c r="E1958" s="148"/>
      <c r="F1958" s="148"/>
      <c r="G1958" s="1"/>
    </row>
    <row r="1959" spans="2:7" s="123" customFormat="1" ht="16.5" customHeight="1">
      <c r="B1959" s="148"/>
      <c r="C1959" s="148"/>
      <c r="D1959" s="148"/>
      <c r="E1959" s="148"/>
      <c r="F1959" s="148"/>
      <c r="G1959" s="1"/>
    </row>
    <row r="1960" spans="2:7" s="123" customFormat="1" ht="16.5" customHeight="1">
      <c r="B1960" s="148"/>
      <c r="C1960" s="148"/>
      <c r="D1960" s="148"/>
      <c r="E1960" s="148"/>
      <c r="F1960" s="148"/>
      <c r="G1960" s="1"/>
    </row>
    <row r="1961" spans="2:7" s="123" customFormat="1" ht="16.5" customHeight="1">
      <c r="B1961" s="148"/>
      <c r="C1961" s="148"/>
      <c r="D1961" s="148"/>
      <c r="E1961" s="148"/>
      <c r="F1961" s="148"/>
      <c r="G1961" s="1"/>
    </row>
    <row r="1962" spans="2:7" s="123" customFormat="1" ht="16.5" customHeight="1">
      <c r="B1962" s="148"/>
      <c r="C1962" s="148"/>
      <c r="D1962" s="148"/>
      <c r="E1962" s="148"/>
      <c r="F1962" s="148"/>
      <c r="G1962" s="1"/>
    </row>
    <row r="1963" spans="2:7" s="123" customFormat="1" ht="16.5" customHeight="1">
      <c r="B1963" s="148"/>
      <c r="C1963" s="148"/>
      <c r="D1963" s="148"/>
      <c r="E1963" s="148"/>
      <c r="F1963" s="148"/>
      <c r="G1963" s="1"/>
    </row>
    <row r="1964" spans="2:7" s="123" customFormat="1" ht="16.5" customHeight="1">
      <c r="B1964" s="148"/>
      <c r="C1964" s="148"/>
      <c r="D1964" s="148"/>
      <c r="E1964" s="148"/>
      <c r="F1964" s="148"/>
      <c r="G1964" s="1"/>
    </row>
    <row r="1965" spans="2:7" s="123" customFormat="1" ht="16.5" customHeight="1">
      <c r="B1965" s="148"/>
      <c r="C1965" s="148"/>
      <c r="D1965" s="148"/>
      <c r="E1965" s="148"/>
      <c r="F1965" s="148"/>
      <c r="G1965" s="1"/>
    </row>
    <row r="1966" spans="2:7" s="123" customFormat="1" ht="16.5" customHeight="1">
      <c r="B1966" s="148"/>
      <c r="C1966" s="148"/>
      <c r="D1966" s="148"/>
      <c r="E1966" s="148"/>
      <c r="F1966" s="148"/>
      <c r="G1966" s="1"/>
    </row>
    <row r="1967" spans="2:7" s="123" customFormat="1" ht="16.5" customHeight="1">
      <c r="B1967" s="148"/>
      <c r="C1967" s="148"/>
      <c r="D1967" s="148"/>
      <c r="E1967" s="148"/>
      <c r="F1967" s="148"/>
      <c r="G1967" s="1"/>
    </row>
    <row r="1968" spans="2:7" s="123" customFormat="1" ht="16.5" customHeight="1">
      <c r="B1968" s="148"/>
      <c r="C1968" s="148"/>
      <c r="D1968" s="148"/>
      <c r="E1968" s="148"/>
      <c r="F1968" s="148"/>
      <c r="G1968" s="1"/>
    </row>
    <row r="1969" spans="2:7" s="123" customFormat="1" ht="16.5" customHeight="1">
      <c r="B1969" s="148"/>
      <c r="C1969" s="148"/>
      <c r="D1969" s="148"/>
      <c r="E1969" s="148"/>
      <c r="F1969" s="148"/>
      <c r="G1969" s="1"/>
    </row>
    <row r="1970" spans="2:7" s="123" customFormat="1" ht="16.5" customHeight="1">
      <c r="B1970" s="148"/>
      <c r="C1970" s="148"/>
      <c r="D1970" s="148"/>
      <c r="E1970" s="148"/>
      <c r="F1970" s="148"/>
      <c r="G1970" s="1"/>
    </row>
    <row r="1971" spans="2:7" s="123" customFormat="1" ht="16.5" customHeight="1">
      <c r="B1971" s="148"/>
      <c r="C1971" s="148"/>
      <c r="D1971" s="148"/>
      <c r="E1971" s="148"/>
      <c r="F1971" s="148"/>
      <c r="G1971" s="1"/>
    </row>
    <row r="1972" spans="2:7" s="123" customFormat="1" ht="16.5" customHeight="1">
      <c r="B1972" s="148"/>
      <c r="C1972" s="148"/>
      <c r="D1972" s="148"/>
      <c r="E1972" s="148"/>
      <c r="F1972" s="148"/>
      <c r="G1972" s="1"/>
    </row>
    <row r="1973" spans="2:7" s="123" customFormat="1" ht="16.5" customHeight="1">
      <c r="B1973" s="148"/>
      <c r="C1973" s="148"/>
      <c r="D1973" s="148"/>
      <c r="E1973" s="148"/>
      <c r="F1973" s="148"/>
      <c r="G1973" s="1"/>
    </row>
    <row r="1974" spans="2:7" s="123" customFormat="1" ht="16.5" customHeight="1">
      <c r="B1974" s="148"/>
      <c r="C1974" s="148"/>
      <c r="D1974" s="148"/>
      <c r="E1974" s="148"/>
      <c r="F1974" s="148"/>
      <c r="G1974" s="1"/>
    </row>
    <row r="1975" spans="2:7" s="123" customFormat="1" ht="16.5" customHeight="1">
      <c r="B1975" s="148"/>
      <c r="C1975" s="148"/>
      <c r="D1975" s="148"/>
      <c r="E1975" s="148"/>
      <c r="F1975" s="148"/>
      <c r="G1975" s="1"/>
    </row>
    <row r="1976" spans="2:7" s="123" customFormat="1" ht="16.5" customHeight="1">
      <c r="B1976" s="148"/>
      <c r="C1976" s="148"/>
      <c r="D1976" s="148"/>
      <c r="E1976" s="148"/>
      <c r="F1976" s="148"/>
      <c r="G1976" s="1"/>
    </row>
    <row r="1977" spans="2:7" s="123" customFormat="1" ht="16.5" customHeight="1">
      <c r="B1977" s="148"/>
      <c r="C1977" s="148"/>
      <c r="D1977" s="148"/>
      <c r="E1977" s="148"/>
      <c r="F1977" s="148"/>
      <c r="G1977" s="1"/>
    </row>
    <row r="1978" spans="2:7" s="123" customFormat="1" ht="16.5" customHeight="1">
      <c r="B1978" s="148"/>
      <c r="C1978" s="148"/>
      <c r="D1978" s="148"/>
      <c r="E1978" s="148"/>
      <c r="F1978" s="148"/>
      <c r="G1978" s="1"/>
    </row>
    <row r="1979" spans="2:7" s="123" customFormat="1" ht="16.5" customHeight="1">
      <c r="B1979" s="148"/>
      <c r="C1979" s="148"/>
      <c r="D1979" s="148"/>
      <c r="E1979" s="148"/>
      <c r="F1979" s="148"/>
      <c r="G1979" s="1"/>
    </row>
    <row r="1980" spans="2:7" s="123" customFormat="1" ht="16.5" customHeight="1">
      <c r="B1980" s="148"/>
      <c r="C1980" s="148"/>
      <c r="D1980" s="148"/>
      <c r="E1980" s="148"/>
      <c r="F1980" s="148"/>
      <c r="G1980" s="1"/>
    </row>
    <row r="1981" spans="2:7" s="123" customFormat="1" ht="16.5" customHeight="1">
      <c r="B1981" s="148"/>
      <c r="C1981" s="148"/>
      <c r="D1981" s="148"/>
      <c r="E1981" s="148"/>
      <c r="F1981" s="148"/>
      <c r="G1981" s="1"/>
    </row>
    <row r="1982" spans="2:7" s="123" customFormat="1" ht="16.5" customHeight="1">
      <c r="B1982" s="148"/>
      <c r="C1982" s="148"/>
      <c r="D1982" s="148"/>
      <c r="E1982" s="148"/>
      <c r="F1982" s="148"/>
      <c r="G1982" s="1"/>
    </row>
    <row r="1983" spans="2:7" s="123" customFormat="1" ht="16.5" customHeight="1">
      <c r="B1983" s="148"/>
      <c r="C1983" s="148"/>
      <c r="D1983" s="148"/>
      <c r="E1983" s="148"/>
      <c r="F1983" s="148"/>
      <c r="G1983" s="1"/>
    </row>
    <row r="1984" spans="2:7" s="123" customFormat="1" ht="16.5" customHeight="1">
      <c r="B1984" s="148"/>
      <c r="C1984" s="148"/>
      <c r="D1984" s="148"/>
      <c r="E1984" s="148"/>
      <c r="F1984" s="148"/>
      <c r="G1984" s="1"/>
    </row>
    <row r="1985" spans="2:7" s="123" customFormat="1" ht="16.5" customHeight="1">
      <c r="B1985" s="148"/>
      <c r="C1985" s="148"/>
      <c r="D1985" s="148"/>
      <c r="E1985" s="148"/>
      <c r="F1985" s="148"/>
      <c r="G1985" s="1"/>
    </row>
    <row r="1986" spans="2:7" s="123" customFormat="1" ht="16.5" customHeight="1">
      <c r="B1986" s="148"/>
      <c r="C1986" s="148"/>
      <c r="D1986" s="148"/>
      <c r="E1986" s="148"/>
      <c r="F1986" s="148"/>
      <c r="G1986" s="1"/>
    </row>
    <row r="1987" spans="2:7" s="123" customFormat="1" ht="16.5" customHeight="1">
      <c r="B1987" s="148"/>
      <c r="C1987" s="148"/>
      <c r="D1987" s="148"/>
      <c r="E1987" s="148"/>
      <c r="F1987" s="148"/>
      <c r="G1987" s="1"/>
    </row>
    <row r="1988" spans="2:7" s="123" customFormat="1" ht="16.5" customHeight="1">
      <c r="B1988" s="148"/>
      <c r="C1988" s="148"/>
      <c r="D1988" s="148"/>
      <c r="E1988" s="148"/>
      <c r="F1988" s="148"/>
      <c r="G1988" s="1"/>
    </row>
    <row r="1989" spans="2:7" s="123" customFormat="1" ht="16.5" customHeight="1">
      <c r="B1989" s="148"/>
      <c r="C1989" s="148"/>
      <c r="D1989" s="148"/>
      <c r="E1989" s="148"/>
      <c r="F1989" s="148"/>
      <c r="G1989" s="1"/>
    </row>
    <row r="1990" spans="2:7" s="123" customFormat="1" ht="16.5" customHeight="1">
      <c r="B1990" s="148"/>
      <c r="C1990" s="148"/>
      <c r="D1990" s="148"/>
      <c r="E1990" s="148"/>
      <c r="F1990" s="148"/>
      <c r="G1990" s="1"/>
    </row>
    <row r="1991" spans="2:7" s="123" customFormat="1" ht="16.5" customHeight="1">
      <c r="B1991" s="148"/>
      <c r="C1991" s="148"/>
      <c r="D1991" s="148"/>
      <c r="E1991" s="148"/>
      <c r="F1991" s="148"/>
      <c r="G1991" s="1"/>
    </row>
    <row r="1992" spans="2:7" s="123" customFormat="1" ht="16.5" customHeight="1">
      <c r="B1992" s="148"/>
      <c r="C1992" s="148"/>
      <c r="D1992" s="148"/>
      <c r="E1992" s="148"/>
      <c r="F1992" s="148"/>
      <c r="G1992" s="1"/>
    </row>
    <row r="1993" spans="2:7" s="123" customFormat="1" ht="16.5" customHeight="1">
      <c r="B1993" s="148"/>
      <c r="C1993" s="148"/>
      <c r="D1993" s="148"/>
      <c r="E1993" s="148"/>
      <c r="F1993" s="148"/>
      <c r="G1993" s="1"/>
    </row>
    <row r="1994" spans="2:7" s="123" customFormat="1" ht="16.5" customHeight="1">
      <c r="B1994" s="148"/>
      <c r="C1994" s="148"/>
      <c r="D1994" s="148"/>
      <c r="E1994" s="148"/>
      <c r="F1994" s="148"/>
      <c r="G1994" s="1"/>
    </row>
    <row r="1995" spans="2:7" s="123" customFormat="1" ht="16.5" customHeight="1">
      <c r="B1995" s="148"/>
      <c r="C1995" s="148"/>
      <c r="D1995" s="148"/>
      <c r="E1995" s="148"/>
      <c r="F1995" s="148"/>
      <c r="G1995" s="1"/>
    </row>
    <row r="1996" spans="2:7" s="123" customFormat="1" ht="16.5" customHeight="1">
      <c r="B1996" s="148"/>
      <c r="C1996" s="148"/>
      <c r="D1996" s="148"/>
      <c r="E1996" s="148"/>
      <c r="F1996" s="148"/>
      <c r="G1996" s="1"/>
    </row>
    <row r="1997" spans="2:7" s="123" customFormat="1" ht="16.5" customHeight="1">
      <c r="B1997" s="148"/>
      <c r="C1997" s="148"/>
      <c r="D1997" s="148"/>
      <c r="E1997" s="148"/>
      <c r="F1997" s="148"/>
      <c r="G1997" s="1"/>
    </row>
    <row r="1998" spans="2:7" s="123" customFormat="1" ht="16.5" customHeight="1">
      <c r="B1998" s="148"/>
      <c r="C1998" s="148"/>
      <c r="D1998" s="148"/>
      <c r="E1998" s="148"/>
      <c r="F1998" s="148"/>
      <c r="G1998" s="1"/>
    </row>
    <row r="1999" spans="2:7" s="123" customFormat="1" ht="16.5" customHeight="1">
      <c r="B1999" s="148"/>
      <c r="C1999" s="148"/>
      <c r="D1999" s="148"/>
      <c r="E1999" s="148"/>
      <c r="F1999" s="148"/>
      <c r="G1999" s="1"/>
    </row>
    <row r="2000" spans="2:7" s="123" customFormat="1" ht="16.5" customHeight="1">
      <c r="B2000" s="148"/>
      <c r="C2000" s="148"/>
      <c r="D2000" s="148"/>
      <c r="E2000" s="148"/>
      <c r="F2000" s="148"/>
      <c r="G2000" s="1"/>
    </row>
    <row r="2001" spans="2:7" s="123" customFormat="1" ht="16.5" customHeight="1">
      <c r="B2001" s="148"/>
      <c r="C2001" s="148"/>
      <c r="D2001" s="148"/>
      <c r="E2001" s="148"/>
      <c r="F2001" s="148"/>
      <c r="G2001" s="1"/>
    </row>
    <row r="2002" spans="2:7" s="123" customFormat="1" ht="16.5" customHeight="1">
      <c r="B2002" s="148"/>
      <c r="C2002" s="148"/>
      <c r="D2002" s="148"/>
      <c r="E2002" s="148"/>
      <c r="F2002" s="148"/>
      <c r="G2002" s="1"/>
    </row>
    <row r="2003" spans="2:7" s="123" customFormat="1" ht="16.5" customHeight="1">
      <c r="B2003" s="148"/>
      <c r="C2003" s="148"/>
      <c r="D2003" s="148"/>
      <c r="E2003" s="148"/>
      <c r="F2003" s="148"/>
      <c r="G2003" s="1"/>
    </row>
    <row r="2004" spans="2:7" s="123" customFormat="1" ht="16.5" customHeight="1">
      <c r="B2004" s="148"/>
      <c r="C2004" s="148"/>
      <c r="D2004" s="148"/>
      <c r="E2004" s="148"/>
      <c r="F2004" s="148"/>
      <c r="G2004" s="1"/>
    </row>
    <row r="2005" spans="2:7" s="123" customFormat="1" ht="16.5" customHeight="1">
      <c r="B2005" s="148"/>
      <c r="C2005" s="148"/>
      <c r="D2005" s="148"/>
      <c r="E2005" s="148"/>
      <c r="F2005" s="148"/>
      <c r="G2005" s="1"/>
    </row>
    <row r="2006" spans="2:7" s="123" customFormat="1" ht="16.5" customHeight="1">
      <c r="B2006" s="148"/>
      <c r="C2006" s="148"/>
      <c r="D2006" s="148"/>
      <c r="E2006" s="148"/>
      <c r="F2006" s="148"/>
      <c r="G2006" s="1"/>
    </row>
    <row r="2007" spans="2:7" s="123" customFormat="1" ht="16.5" customHeight="1">
      <c r="B2007" s="148"/>
      <c r="C2007" s="148"/>
      <c r="D2007" s="148"/>
      <c r="E2007" s="148"/>
      <c r="F2007" s="148"/>
      <c r="G2007" s="1"/>
    </row>
    <row r="2008" spans="2:7" s="123" customFormat="1" ht="16.5" customHeight="1">
      <c r="B2008" s="148"/>
      <c r="C2008" s="148"/>
      <c r="D2008" s="148"/>
      <c r="E2008" s="148"/>
      <c r="F2008" s="148"/>
      <c r="G2008" s="1"/>
    </row>
    <row r="2009" spans="2:7" s="123" customFormat="1" ht="16.5" customHeight="1">
      <c r="B2009" s="148"/>
      <c r="C2009" s="148"/>
      <c r="D2009" s="148"/>
      <c r="E2009" s="148"/>
      <c r="F2009" s="148"/>
      <c r="G2009" s="1"/>
    </row>
    <row r="2010" spans="2:7" s="123" customFormat="1" ht="16.5" customHeight="1">
      <c r="B2010" s="148"/>
      <c r="C2010" s="148"/>
      <c r="D2010" s="148"/>
      <c r="E2010" s="148"/>
      <c r="F2010" s="148"/>
      <c r="G2010" s="1"/>
    </row>
    <row r="2011" spans="2:7" s="123" customFormat="1" ht="16.5" customHeight="1">
      <c r="B2011" s="148"/>
      <c r="C2011" s="148"/>
      <c r="D2011" s="148"/>
      <c r="E2011" s="148"/>
      <c r="F2011" s="148"/>
      <c r="G2011" s="1"/>
    </row>
    <row r="2012" spans="2:7" s="123" customFormat="1" ht="16.5" customHeight="1">
      <c r="B2012" s="148"/>
      <c r="C2012" s="148"/>
      <c r="D2012" s="148"/>
      <c r="E2012" s="148"/>
      <c r="F2012" s="148"/>
      <c r="G2012" s="1"/>
    </row>
    <row r="2013" spans="2:7" s="123" customFormat="1" ht="16.5" customHeight="1">
      <c r="B2013" s="148"/>
      <c r="C2013" s="148"/>
      <c r="D2013" s="148"/>
      <c r="E2013" s="148"/>
      <c r="F2013" s="148"/>
      <c r="G2013" s="1"/>
    </row>
    <row r="2014" spans="2:7" s="123" customFormat="1" ht="16.5" customHeight="1">
      <c r="B2014" s="148"/>
      <c r="C2014" s="148"/>
      <c r="D2014" s="148"/>
      <c r="E2014" s="148"/>
      <c r="F2014" s="148"/>
      <c r="G2014" s="1"/>
    </row>
    <row r="2015" spans="2:7" s="123" customFormat="1" ht="16.5" customHeight="1">
      <c r="B2015" s="148"/>
      <c r="C2015" s="148"/>
      <c r="D2015" s="148"/>
      <c r="E2015" s="148"/>
      <c r="F2015" s="148"/>
      <c r="G2015" s="1"/>
    </row>
    <row r="2016" spans="2:7" s="123" customFormat="1" ht="16.5" customHeight="1">
      <c r="B2016" s="148"/>
      <c r="C2016" s="148"/>
      <c r="D2016" s="148"/>
      <c r="E2016" s="148"/>
      <c r="F2016" s="148"/>
      <c r="G2016" s="1"/>
    </row>
    <row r="2017" spans="2:7" s="123" customFormat="1" ht="16.5" customHeight="1">
      <c r="B2017" s="148"/>
      <c r="C2017" s="148"/>
      <c r="D2017" s="148"/>
      <c r="E2017" s="148"/>
      <c r="F2017" s="148"/>
      <c r="G2017" s="1"/>
    </row>
    <row r="2018" spans="2:7" s="123" customFormat="1" ht="16.5" customHeight="1">
      <c r="B2018" s="148"/>
      <c r="C2018" s="148"/>
      <c r="D2018" s="148"/>
      <c r="E2018" s="148"/>
      <c r="F2018" s="148"/>
      <c r="G2018" s="1"/>
    </row>
    <row r="2019" spans="2:7" s="123" customFormat="1" ht="16.5" customHeight="1">
      <c r="B2019" s="148"/>
      <c r="C2019" s="148"/>
      <c r="D2019" s="148"/>
      <c r="E2019" s="148"/>
      <c r="F2019" s="148"/>
      <c r="G2019" s="1"/>
    </row>
    <row r="2020" spans="2:7" s="123" customFormat="1" ht="16.5" customHeight="1">
      <c r="B2020" s="148"/>
      <c r="C2020" s="148"/>
      <c r="D2020" s="148"/>
      <c r="E2020" s="148"/>
      <c r="F2020" s="148"/>
      <c r="G2020" s="1"/>
    </row>
    <row r="2021" spans="2:7" s="123" customFormat="1" ht="16.5" customHeight="1">
      <c r="B2021" s="148"/>
      <c r="C2021" s="148"/>
      <c r="D2021" s="148"/>
      <c r="E2021" s="148"/>
      <c r="F2021" s="148"/>
      <c r="G2021" s="1"/>
    </row>
    <row r="2022" spans="2:7" s="123" customFormat="1" ht="16.5" customHeight="1">
      <c r="B2022" s="148"/>
      <c r="C2022" s="148"/>
      <c r="D2022" s="148"/>
      <c r="E2022" s="148"/>
      <c r="F2022" s="148"/>
      <c r="G2022" s="1"/>
    </row>
    <row r="2023" spans="2:7" s="123" customFormat="1" ht="16.5" customHeight="1">
      <c r="B2023" s="148"/>
      <c r="C2023" s="148"/>
      <c r="D2023" s="148"/>
      <c r="E2023" s="148"/>
      <c r="F2023" s="148"/>
      <c r="G2023" s="1"/>
    </row>
    <row r="2024" spans="2:7" s="123" customFormat="1" ht="16.5" customHeight="1">
      <c r="B2024" s="148"/>
      <c r="C2024" s="148"/>
      <c r="D2024" s="148"/>
      <c r="E2024" s="148"/>
      <c r="F2024" s="148"/>
      <c r="G2024" s="1"/>
    </row>
    <row r="2025" spans="2:7" s="123" customFormat="1" ht="16.5" customHeight="1">
      <c r="B2025" s="148"/>
      <c r="C2025" s="148"/>
      <c r="D2025" s="148"/>
      <c r="E2025" s="148"/>
      <c r="F2025" s="148"/>
      <c r="G2025" s="1"/>
    </row>
    <row r="2026" spans="2:7" s="123" customFormat="1" ht="16.5" customHeight="1">
      <c r="B2026" s="148"/>
      <c r="C2026" s="148"/>
      <c r="D2026" s="148"/>
      <c r="E2026" s="148"/>
      <c r="F2026" s="148"/>
      <c r="G2026" s="1"/>
    </row>
    <row r="2027" spans="2:7" s="123" customFormat="1" ht="16.5" customHeight="1">
      <c r="B2027" s="148"/>
      <c r="C2027" s="148"/>
      <c r="D2027" s="148"/>
      <c r="E2027" s="148"/>
      <c r="F2027" s="148"/>
      <c r="G2027" s="1"/>
    </row>
    <row r="2028" spans="2:7" s="123" customFormat="1" ht="16.5" customHeight="1">
      <c r="B2028" s="148"/>
      <c r="C2028" s="148"/>
      <c r="D2028" s="148"/>
      <c r="E2028" s="148"/>
      <c r="F2028" s="148"/>
      <c r="G2028" s="1"/>
    </row>
    <row r="2029" spans="2:7" s="123" customFormat="1" ht="16.5" customHeight="1">
      <c r="B2029" s="148"/>
      <c r="C2029" s="148"/>
      <c r="D2029" s="148"/>
      <c r="E2029" s="148"/>
      <c r="F2029" s="148"/>
      <c r="G2029" s="1"/>
    </row>
    <row r="2030" spans="2:7" s="123" customFormat="1" ht="16.5" customHeight="1">
      <c r="B2030" s="148"/>
      <c r="C2030" s="148"/>
      <c r="D2030" s="148"/>
      <c r="E2030" s="148"/>
      <c r="F2030" s="148"/>
      <c r="G2030" s="1"/>
    </row>
    <row r="2031" spans="2:7" s="123" customFormat="1" ht="16.5" customHeight="1">
      <c r="B2031" s="148"/>
      <c r="C2031" s="148"/>
      <c r="D2031" s="148"/>
      <c r="E2031" s="148"/>
      <c r="F2031" s="148"/>
      <c r="G2031" s="1"/>
    </row>
    <row r="2032" spans="2:7" s="123" customFormat="1" ht="16.5" customHeight="1">
      <c r="B2032" s="148"/>
      <c r="C2032" s="148"/>
      <c r="D2032" s="148"/>
      <c r="E2032" s="148"/>
      <c r="F2032" s="148"/>
      <c r="G2032" s="1"/>
    </row>
    <row r="2033" spans="2:7" s="123" customFormat="1" ht="16.5" customHeight="1">
      <c r="B2033" s="148"/>
      <c r="C2033" s="148"/>
      <c r="D2033" s="148"/>
      <c r="E2033" s="148"/>
      <c r="F2033" s="148"/>
      <c r="G2033" s="1"/>
    </row>
    <row r="2034" spans="2:7" s="123" customFormat="1" ht="16.5" customHeight="1">
      <c r="B2034" s="148"/>
      <c r="C2034" s="148"/>
      <c r="D2034" s="148"/>
      <c r="E2034" s="148"/>
      <c r="F2034" s="148"/>
      <c r="G2034" s="1"/>
    </row>
    <row r="2035" spans="2:7" s="123" customFormat="1" ht="16.5" customHeight="1">
      <c r="B2035" s="148"/>
      <c r="C2035" s="148"/>
      <c r="D2035" s="148"/>
      <c r="E2035" s="148"/>
      <c r="F2035" s="148"/>
      <c r="G2035" s="1"/>
    </row>
    <row r="2036" spans="2:7" s="123" customFormat="1" ht="16.5" customHeight="1">
      <c r="B2036" s="148"/>
      <c r="C2036" s="148"/>
      <c r="D2036" s="148"/>
      <c r="E2036" s="148"/>
      <c r="F2036" s="148"/>
      <c r="G2036" s="1"/>
    </row>
    <row r="2037" spans="2:7" s="123" customFormat="1" ht="16.5" customHeight="1">
      <c r="B2037" s="148"/>
      <c r="C2037" s="148"/>
      <c r="D2037" s="148"/>
      <c r="E2037" s="148"/>
      <c r="F2037" s="148"/>
      <c r="G2037" s="1"/>
    </row>
    <row r="2038" spans="2:7" s="123" customFormat="1" ht="16.5" customHeight="1">
      <c r="B2038" s="148"/>
      <c r="C2038" s="148"/>
      <c r="D2038" s="148"/>
      <c r="E2038" s="148"/>
      <c r="F2038" s="148"/>
      <c r="G2038" s="1"/>
    </row>
    <row r="2039" spans="2:7" s="123" customFormat="1" ht="16.5" customHeight="1">
      <c r="B2039" s="148"/>
      <c r="C2039" s="148"/>
      <c r="D2039" s="148"/>
      <c r="E2039" s="148"/>
      <c r="F2039" s="148"/>
      <c r="G2039" s="1"/>
    </row>
    <row r="2040" spans="2:7" s="123" customFormat="1" ht="16.5" customHeight="1">
      <c r="B2040" s="148"/>
      <c r="C2040" s="148"/>
      <c r="D2040" s="148"/>
      <c r="E2040" s="148"/>
      <c r="F2040" s="148"/>
      <c r="G2040" s="1"/>
    </row>
    <row r="2041" spans="2:7" s="123" customFormat="1" ht="16.5" customHeight="1">
      <c r="B2041" s="148"/>
      <c r="C2041" s="148"/>
      <c r="D2041" s="148"/>
      <c r="E2041" s="148"/>
      <c r="F2041" s="148"/>
      <c r="G2041" s="1"/>
    </row>
    <row r="2042" spans="2:7" s="123" customFormat="1" ht="16.5" customHeight="1">
      <c r="B2042" s="148"/>
      <c r="C2042" s="148"/>
      <c r="D2042" s="148"/>
      <c r="E2042" s="148"/>
      <c r="F2042" s="148"/>
      <c r="G2042" s="1"/>
    </row>
    <row r="2043" spans="2:7" s="123" customFormat="1" ht="16.5" customHeight="1">
      <c r="B2043" s="148"/>
      <c r="C2043" s="148"/>
      <c r="D2043" s="148"/>
      <c r="E2043" s="148"/>
      <c r="F2043" s="148"/>
      <c r="G2043" s="1"/>
    </row>
    <row r="2044" spans="2:7" s="123" customFormat="1" ht="16.5" customHeight="1">
      <c r="B2044" s="148"/>
      <c r="C2044" s="148"/>
      <c r="D2044" s="148"/>
      <c r="E2044" s="148"/>
      <c r="F2044" s="148"/>
      <c r="G2044" s="1"/>
    </row>
    <row r="2045" spans="2:7" s="123" customFormat="1" ht="16.5" customHeight="1">
      <c r="B2045" s="148"/>
      <c r="C2045" s="148"/>
      <c r="D2045" s="148"/>
      <c r="E2045" s="148"/>
      <c r="F2045" s="148"/>
      <c r="G2045" s="1"/>
    </row>
    <row r="2046" spans="2:7" s="123" customFormat="1" ht="16.5" customHeight="1">
      <c r="B2046" s="148"/>
      <c r="C2046" s="148"/>
      <c r="D2046" s="148"/>
      <c r="E2046" s="148"/>
      <c r="F2046" s="148"/>
      <c r="G2046" s="1"/>
    </row>
    <row r="2047" spans="2:7" s="123" customFormat="1" ht="16.5" customHeight="1">
      <c r="B2047" s="148"/>
      <c r="C2047" s="148"/>
      <c r="D2047" s="148"/>
      <c r="E2047" s="148"/>
      <c r="F2047" s="148"/>
      <c r="G2047" s="1"/>
    </row>
    <row r="2048" spans="2:7" s="123" customFormat="1" ht="16.5" customHeight="1">
      <c r="B2048" s="148"/>
      <c r="C2048" s="148"/>
      <c r="D2048" s="148"/>
      <c r="E2048" s="148"/>
      <c r="F2048" s="148"/>
      <c r="G2048" s="1"/>
    </row>
    <row r="2049" spans="2:7" s="123" customFormat="1" ht="16.5" customHeight="1">
      <c r="B2049" s="148"/>
      <c r="C2049" s="148"/>
      <c r="D2049" s="148"/>
      <c r="E2049" s="148"/>
      <c r="F2049" s="148"/>
      <c r="G2049" s="1"/>
    </row>
    <row r="2050" spans="2:7" s="123" customFormat="1" ht="16.5" customHeight="1">
      <c r="B2050" s="148"/>
      <c r="C2050" s="148"/>
      <c r="D2050" s="148"/>
      <c r="E2050" s="148"/>
      <c r="F2050" s="148"/>
      <c r="G2050" s="1"/>
    </row>
    <row r="2051" spans="2:7" s="123" customFormat="1" ht="16.5" customHeight="1">
      <c r="B2051" s="148"/>
      <c r="C2051" s="148"/>
      <c r="D2051" s="148"/>
      <c r="E2051" s="148"/>
      <c r="F2051" s="148"/>
      <c r="G2051" s="1"/>
    </row>
    <row r="2052" spans="2:7" s="123" customFormat="1" ht="16.5" customHeight="1">
      <c r="B2052" s="148"/>
      <c r="C2052" s="148"/>
      <c r="D2052" s="148"/>
      <c r="E2052" s="148"/>
      <c r="F2052" s="148"/>
      <c r="G2052" s="1"/>
    </row>
    <row r="2053" spans="2:7" s="123" customFormat="1" ht="16.5" customHeight="1">
      <c r="B2053" s="148"/>
      <c r="C2053" s="148"/>
      <c r="D2053" s="148"/>
      <c r="E2053" s="148"/>
      <c r="F2053" s="148"/>
      <c r="G2053" s="1"/>
    </row>
    <row r="2054" spans="2:7" s="123" customFormat="1" ht="16.5" customHeight="1">
      <c r="B2054" s="148"/>
      <c r="C2054" s="148"/>
      <c r="D2054" s="148"/>
      <c r="E2054" s="148"/>
      <c r="F2054" s="148"/>
      <c r="G2054" s="1"/>
    </row>
    <row r="2055" spans="2:7" s="123" customFormat="1" ht="16.5" customHeight="1">
      <c r="B2055" s="148"/>
      <c r="C2055" s="148"/>
      <c r="D2055" s="148"/>
      <c r="E2055" s="148"/>
      <c r="F2055" s="148"/>
      <c r="G2055" s="1"/>
    </row>
    <row r="2056" spans="2:7" s="123" customFormat="1" ht="16.5" customHeight="1">
      <c r="B2056" s="148"/>
      <c r="C2056" s="148"/>
      <c r="D2056" s="148"/>
      <c r="E2056" s="148"/>
      <c r="F2056" s="148"/>
      <c r="G2056" s="1"/>
    </row>
    <row r="2057" spans="2:7" s="123" customFormat="1" ht="16.5" customHeight="1">
      <c r="B2057" s="148"/>
      <c r="C2057" s="148"/>
      <c r="D2057" s="148"/>
      <c r="E2057" s="148"/>
      <c r="F2057" s="148"/>
      <c r="G2057" s="1"/>
    </row>
    <row r="2058" spans="2:7" s="123" customFormat="1" ht="16.5" customHeight="1">
      <c r="B2058" s="148"/>
      <c r="C2058" s="148"/>
      <c r="D2058" s="148"/>
      <c r="E2058" s="148"/>
      <c r="F2058" s="148"/>
      <c r="G2058" s="1"/>
    </row>
    <row r="2059" spans="2:7" s="123" customFormat="1" ht="16.5" customHeight="1">
      <c r="B2059" s="148"/>
      <c r="C2059" s="148"/>
      <c r="D2059" s="148"/>
      <c r="E2059" s="148"/>
      <c r="F2059" s="148"/>
      <c r="G2059" s="1"/>
    </row>
    <row r="2060" spans="2:7" s="123" customFormat="1" ht="16.5" customHeight="1">
      <c r="B2060" s="148"/>
      <c r="C2060" s="148"/>
      <c r="D2060" s="148"/>
      <c r="E2060" s="148"/>
      <c r="F2060" s="148"/>
      <c r="G2060" s="1"/>
    </row>
    <row r="2061" spans="2:7" s="123" customFormat="1" ht="16.5" customHeight="1">
      <c r="B2061" s="148"/>
      <c r="C2061" s="148"/>
      <c r="D2061" s="148"/>
      <c r="E2061" s="148"/>
      <c r="F2061" s="148"/>
      <c r="G2061" s="1"/>
    </row>
    <row r="2062" spans="2:7" s="123" customFormat="1" ht="16.5" customHeight="1">
      <c r="B2062" s="148"/>
      <c r="C2062" s="148"/>
      <c r="D2062" s="148"/>
      <c r="E2062" s="148"/>
      <c r="F2062" s="148"/>
      <c r="G2062" s="1"/>
    </row>
    <row r="2063" spans="2:7" s="123" customFormat="1" ht="16.5" customHeight="1">
      <c r="B2063" s="148"/>
      <c r="C2063" s="148"/>
      <c r="D2063" s="148"/>
      <c r="E2063" s="148"/>
      <c r="F2063" s="148"/>
      <c r="G2063" s="1"/>
    </row>
    <row r="2064" spans="2:7" s="123" customFormat="1" ht="16.5" customHeight="1">
      <c r="B2064" s="148"/>
      <c r="C2064" s="148"/>
      <c r="D2064" s="148"/>
      <c r="E2064" s="148"/>
      <c r="F2064" s="148"/>
      <c r="G2064" s="1"/>
    </row>
    <row r="2065" spans="2:7" s="123" customFormat="1" ht="16.5" customHeight="1">
      <c r="B2065" s="148"/>
      <c r="C2065" s="148"/>
      <c r="D2065" s="148"/>
      <c r="E2065" s="148"/>
      <c r="F2065" s="148"/>
      <c r="G2065" s="1"/>
    </row>
    <row r="2066" spans="2:7" s="123" customFormat="1" ht="16.5" customHeight="1">
      <c r="B2066" s="148"/>
      <c r="C2066" s="148"/>
      <c r="D2066" s="148"/>
      <c r="E2066" s="148"/>
      <c r="F2066" s="148"/>
      <c r="G2066" s="1"/>
    </row>
    <row r="2067" spans="2:7" s="123" customFormat="1" ht="16.5" customHeight="1">
      <c r="B2067" s="148"/>
      <c r="C2067" s="148"/>
      <c r="D2067" s="148"/>
      <c r="E2067" s="148"/>
      <c r="F2067" s="148"/>
      <c r="G2067" s="1"/>
    </row>
    <row r="2068" spans="2:7" s="123" customFormat="1" ht="16.5" customHeight="1">
      <c r="B2068" s="148"/>
      <c r="C2068" s="148"/>
      <c r="D2068" s="148"/>
      <c r="E2068" s="148"/>
      <c r="F2068" s="148"/>
      <c r="G2068" s="1"/>
    </row>
    <row r="2069" spans="2:7" s="123" customFormat="1" ht="16.5" customHeight="1">
      <c r="B2069" s="148"/>
      <c r="C2069" s="148"/>
      <c r="D2069" s="148"/>
      <c r="E2069" s="148"/>
      <c r="F2069" s="148"/>
      <c r="G2069" s="1"/>
    </row>
    <row r="2070" spans="2:7" s="123" customFormat="1" ht="16.5" customHeight="1">
      <c r="B2070" s="148"/>
      <c r="C2070" s="148"/>
      <c r="D2070" s="148"/>
      <c r="E2070" s="148"/>
      <c r="F2070" s="148"/>
      <c r="G2070" s="1"/>
    </row>
    <row r="2071" spans="2:7" s="123" customFormat="1" ht="16.5" customHeight="1">
      <c r="B2071" s="148"/>
      <c r="C2071" s="148"/>
      <c r="D2071" s="148"/>
      <c r="E2071" s="148"/>
      <c r="F2071" s="148"/>
      <c r="G2071" s="1"/>
    </row>
    <row r="2072" spans="2:7" s="123" customFormat="1" ht="16.5" customHeight="1">
      <c r="B2072" s="148"/>
      <c r="C2072" s="148"/>
      <c r="D2072" s="148"/>
      <c r="E2072" s="148"/>
      <c r="F2072" s="148"/>
      <c r="G2072" s="1"/>
    </row>
    <row r="2073" spans="2:7" s="123" customFormat="1" ht="16.5" customHeight="1">
      <c r="B2073" s="148"/>
      <c r="C2073" s="148"/>
      <c r="D2073" s="148"/>
      <c r="E2073" s="148"/>
      <c r="F2073" s="148"/>
      <c r="G2073" s="1"/>
    </row>
    <row r="2074" spans="2:7" s="123" customFormat="1" ht="16.5" customHeight="1">
      <c r="B2074" s="148"/>
      <c r="C2074" s="148"/>
      <c r="D2074" s="148"/>
      <c r="E2074" s="148"/>
      <c r="F2074" s="148"/>
      <c r="G2074" s="1"/>
    </row>
    <row r="2075" spans="2:7" s="123" customFormat="1" ht="16.5" customHeight="1">
      <c r="B2075" s="148"/>
      <c r="C2075" s="148"/>
      <c r="D2075" s="148"/>
      <c r="E2075" s="148"/>
      <c r="F2075" s="148"/>
      <c r="G2075" s="1"/>
    </row>
    <row r="2076" spans="2:7" s="123" customFormat="1" ht="16.5" customHeight="1">
      <c r="B2076" s="148"/>
      <c r="C2076" s="148"/>
      <c r="D2076" s="148"/>
      <c r="E2076" s="148"/>
      <c r="F2076" s="148"/>
      <c r="G2076" s="1"/>
    </row>
    <row r="2077" spans="2:7" s="123" customFormat="1" ht="16.5" customHeight="1">
      <c r="B2077" s="148"/>
      <c r="C2077" s="148"/>
      <c r="D2077" s="148"/>
      <c r="E2077" s="148"/>
      <c r="F2077" s="148"/>
      <c r="G2077" s="1"/>
    </row>
    <row r="2078" spans="2:7" s="123" customFormat="1" ht="16.5" customHeight="1">
      <c r="B2078" s="148"/>
      <c r="C2078" s="148"/>
      <c r="D2078" s="148"/>
      <c r="E2078" s="148"/>
      <c r="F2078" s="148"/>
      <c r="G2078" s="1"/>
    </row>
    <row r="2079" spans="2:7" s="123" customFormat="1" ht="16.5" customHeight="1">
      <c r="B2079" s="148"/>
      <c r="C2079" s="148"/>
      <c r="D2079" s="148"/>
      <c r="E2079" s="148"/>
      <c r="F2079" s="148"/>
      <c r="G2079" s="1"/>
    </row>
    <row r="2080" spans="2:7" s="123" customFormat="1" ht="16.5" customHeight="1">
      <c r="B2080" s="148"/>
      <c r="C2080" s="148"/>
      <c r="D2080" s="148"/>
      <c r="E2080" s="148"/>
      <c r="F2080" s="148"/>
      <c r="G2080" s="1"/>
    </row>
    <row r="2081" spans="2:7" s="123" customFormat="1" ht="16.5" customHeight="1">
      <c r="B2081" s="148"/>
      <c r="C2081" s="148"/>
      <c r="D2081" s="148"/>
      <c r="E2081" s="148"/>
      <c r="F2081" s="148"/>
      <c r="G2081" s="1"/>
    </row>
    <row r="2082" spans="2:7" s="123" customFormat="1" ht="16.5" customHeight="1">
      <c r="B2082" s="148"/>
      <c r="C2082" s="148"/>
      <c r="D2082" s="148"/>
      <c r="E2082" s="148"/>
      <c r="F2082" s="148"/>
      <c r="G2082" s="1"/>
    </row>
    <row r="2083" spans="2:7" s="123" customFormat="1" ht="16.5" customHeight="1">
      <c r="B2083" s="148"/>
      <c r="C2083" s="148"/>
      <c r="D2083" s="148"/>
      <c r="E2083" s="148"/>
      <c r="F2083" s="148"/>
      <c r="G2083" s="1"/>
    </row>
    <row r="2084" spans="2:7" s="123" customFormat="1" ht="16.5" customHeight="1">
      <c r="B2084" s="148"/>
      <c r="C2084" s="148"/>
      <c r="D2084" s="148"/>
      <c r="E2084" s="148"/>
      <c r="F2084" s="148"/>
      <c r="G2084" s="1"/>
    </row>
    <row r="2085" spans="2:7" s="123" customFormat="1" ht="16.5" customHeight="1">
      <c r="B2085" s="148"/>
      <c r="C2085" s="148"/>
      <c r="D2085" s="148"/>
      <c r="E2085" s="148"/>
      <c r="F2085" s="148"/>
      <c r="G2085" s="1"/>
    </row>
    <row r="2086" spans="2:7" s="123" customFormat="1" ht="16.5" customHeight="1">
      <c r="B2086" s="148"/>
      <c r="C2086" s="148"/>
      <c r="D2086" s="148"/>
      <c r="E2086" s="148"/>
      <c r="F2086" s="148"/>
      <c r="G2086" s="1"/>
    </row>
    <row r="2087" spans="2:7" s="123" customFormat="1" ht="16.5" customHeight="1">
      <c r="B2087" s="148"/>
      <c r="C2087" s="148"/>
      <c r="D2087" s="148"/>
      <c r="E2087" s="148"/>
      <c r="F2087" s="148"/>
      <c r="G2087" s="1"/>
    </row>
    <row r="2088" spans="2:7" s="123" customFormat="1" ht="16.5" customHeight="1">
      <c r="B2088" s="148"/>
      <c r="C2088" s="148"/>
      <c r="D2088" s="148"/>
      <c r="E2088" s="148"/>
      <c r="F2088" s="148"/>
      <c r="G2088" s="1"/>
    </row>
    <row r="2089" spans="2:7" s="123" customFormat="1" ht="16.5" customHeight="1">
      <c r="B2089" s="148"/>
      <c r="C2089" s="148"/>
      <c r="D2089" s="148"/>
      <c r="E2089" s="148"/>
      <c r="F2089" s="148"/>
      <c r="G2089" s="1"/>
    </row>
    <row r="2090" spans="2:7" s="123" customFormat="1" ht="16.5" customHeight="1">
      <c r="B2090" s="148"/>
      <c r="C2090" s="148"/>
      <c r="D2090" s="148"/>
      <c r="E2090" s="148"/>
      <c r="F2090" s="148"/>
      <c r="G2090" s="1"/>
    </row>
    <row r="2091" spans="2:7" s="123" customFormat="1" ht="16.5" customHeight="1">
      <c r="B2091" s="148"/>
      <c r="C2091" s="148"/>
      <c r="D2091" s="148"/>
      <c r="E2091" s="148"/>
      <c r="F2091" s="148"/>
      <c r="G2091" s="1"/>
    </row>
    <row r="2092" spans="2:7" s="123" customFormat="1" ht="16.5" customHeight="1">
      <c r="B2092" s="148"/>
      <c r="C2092" s="148"/>
      <c r="D2092" s="148"/>
      <c r="E2092" s="148"/>
      <c r="F2092" s="148"/>
      <c r="G2092" s="1"/>
    </row>
    <row r="2093" spans="2:7" s="123" customFormat="1" ht="16.5" customHeight="1">
      <c r="B2093" s="148"/>
      <c r="C2093" s="148"/>
      <c r="D2093" s="148"/>
      <c r="E2093" s="148"/>
      <c r="F2093" s="148"/>
      <c r="G2093" s="1"/>
    </row>
    <row r="2094" spans="2:7" s="123" customFormat="1" ht="16.5" customHeight="1">
      <c r="B2094" s="148"/>
      <c r="C2094" s="148"/>
      <c r="D2094" s="148"/>
      <c r="E2094" s="148"/>
      <c r="F2094" s="148"/>
      <c r="G2094" s="1"/>
    </row>
    <row r="2095" spans="2:7" s="123" customFormat="1" ht="16.5" customHeight="1">
      <c r="B2095" s="148"/>
      <c r="C2095" s="148"/>
      <c r="D2095" s="148"/>
      <c r="E2095" s="148"/>
      <c r="F2095" s="148"/>
      <c r="G2095" s="1"/>
    </row>
    <row r="2096" spans="2:7" s="123" customFormat="1" ht="16.5" customHeight="1">
      <c r="B2096" s="148"/>
      <c r="C2096" s="148"/>
      <c r="D2096" s="148"/>
      <c r="E2096" s="148"/>
      <c r="F2096" s="148"/>
      <c r="G2096" s="1"/>
    </row>
    <row r="2097" spans="2:7" s="123" customFormat="1" ht="16.5" customHeight="1">
      <c r="B2097" s="148"/>
      <c r="C2097" s="148"/>
      <c r="D2097" s="148"/>
      <c r="E2097" s="148"/>
      <c r="F2097" s="148"/>
      <c r="G2097" s="1"/>
    </row>
    <row r="2098" spans="2:7" s="123" customFormat="1" ht="16.5" customHeight="1">
      <c r="B2098" s="148"/>
      <c r="C2098" s="148"/>
      <c r="D2098" s="148"/>
      <c r="E2098" s="148"/>
      <c r="F2098" s="148"/>
      <c r="G2098" s="1"/>
    </row>
    <row r="2099" spans="2:7" s="123" customFormat="1" ht="16.5" customHeight="1">
      <c r="B2099" s="148"/>
      <c r="C2099" s="148"/>
      <c r="D2099" s="148"/>
      <c r="E2099" s="148"/>
      <c r="F2099" s="148"/>
      <c r="G2099" s="1"/>
    </row>
    <row r="2100" spans="2:7" s="123" customFormat="1" ht="16.5" customHeight="1">
      <c r="B2100" s="148"/>
      <c r="C2100" s="148"/>
      <c r="D2100" s="148"/>
      <c r="E2100" s="148"/>
      <c r="F2100" s="148"/>
      <c r="G2100" s="1"/>
    </row>
    <row r="2101" spans="2:7" s="123" customFormat="1" ht="16.5" customHeight="1">
      <c r="B2101" s="148"/>
      <c r="C2101" s="148"/>
      <c r="D2101" s="148"/>
      <c r="E2101" s="148"/>
      <c r="F2101" s="148"/>
      <c r="G2101" s="1"/>
    </row>
    <row r="2102" spans="2:7" s="123" customFormat="1" ht="16.5" customHeight="1">
      <c r="B2102" s="148"/>
      <c r="C2102" s="148"/>
      <c r="D2102" s="148"/>
      <c r="E2102" s="148"/>
      <c r="F2102" s="148"/>
      <c r="G2102" s="1"/>
    </row>
    <row r="2103" spans="2:7" s="123" customFormat="1" ht="16.5" customHeight="1">
      <c r="B2103" s="148"/>
      <c r="C2103" s="148"/>
      <c r="D2103" s="148"/>
      <c r="E2103" s="148"/>
      <c r="F2103" s="148"/>
      <c r="G2103" s="1"/>
    </row>
    <row r="2104" spans="2:7" s="123" customFormat="1" ht="16.5" customHeight="1">
      <c r="B2104" s="148"/>
      <c r="C2104" s="148"/>
      <c r="D2104" s="148"/>
      <c r="E2104" s="148"/>
      <c r="F2104" s="148"/>
      <c r="G2104" s="1"/>
    </row>
    <row r="2105" spans="2:7" s="123" customFormat="1" ht="16.5" customHeight="1">
      <c r="B2105" s="148"/>
      <c r="C2105" s="148"/>
      <c r="D2105" s="148"/>
      <c r="E2105" s="148"/>
      <c r="F2105" s="148"/>
      <c r="G2105" s="1"/>
    </row>
    <row r="2106" spans="2:7" s="123" customFormat="1" ht="16.5" customHeight="1">
      <c r="B2106" s="148"/>
      <c r="C2106" s="148"/>
      <c r="D2106" s="148"/>
      <c r="E2106" s="148"/>
      <c r="F2106" s="148"/>
      <c r="G2106" s="1"/>
    </row>
    <row r="2107" spans="2:7" s="123" customFormat="1" ht="16.5" customHeight="1">
      <c r="B2107" s="148"/>
      <c r="C2107" s="148"/>
      <c r="D2107" s="148"/>
      <c r="E2107" s="148"/>
      <c r="F2107" s="148"/>
      <c r="G2107" s="1"/>
    </row>
    <row r="2108" spans="2:7" s="123" customFormat="1" ht="16.5" customHeight="1">
      <c r="B2108" s="148"/>
      <c r="C2108" s="148"/>
      <c r="D2108" s="148"/>
      <c r="E2108" s="148"/>
      <c r="F2108" s="148"/>
      <c r="G2108" s="1"/>
    </row>
    <row r="2109" spans="2:7" s="123" customFormat="1" ht="16.5" customHeight="1">
      <c r="B2109" s="148"/>
      <c r="C2109" s="148"/>
      <c r="D2109" s="148"/>
      <c r="E2109" s="148"/>
      <c r="F2109" s="148"/>
      <c r="G2109" s="1"/>
    </row>
    <row r="2110" spans="2:7" s="123" customFormat="1" ht="16.5" customHeight="1">
      <c r="B2110" s="148"/>
      <c r="C2110" s="148"/>
      <c r="D2110" s="148"/>
      <c r="E2110" s="148"/>
      <c r="F2110" s="148"/>
      <c r="G2110" s="1"/>
    </row>
    <row r="2111" spans="2:7" s="123" customFormat="1" ht="16.5" customHeight="1">
      <c r="B2111" s="148"/>
      <c r="C2111" s="148"/>
      <c r="D2111" s="148"/>
      <c r="E2111" s="148"/>
      <c r="F2111" s="148"/>
      <c r="G2111" s="1"/>
    </row>
    <row r="2112" spans="2:7" s="123" customFormat="1" ht="16.5" customHeight="1">
      <c r="B2112" s="148"/>
      <c r="C2112" s="148"/>
      <c r="D2112" s="148"/>
      <c r="E2112" s="148"/>
      <c r="F2112" s="148"/>
      <c r="G2112" s="1"/>
    </row>
    <row r="2113" spans="2:7" s="123" customFormat="1" ht="16.5" customHeight="1">
      <c r="B2113" s="148"/>
      <c r="C2113" s="148"/>
      <c r="D2113" s="148"/>
      <c r="E2113" s="148"/>
      <c r="F2113" s="148"/>
      <c r="G2113" s="1"/>
    </row>
    <row r="2114" spans="2:7" s="123" customFormat="1" ht="16.5" customHeight="1">
      <c r="B2114" s="148"/>
      <c r="C2114" s="148"/>
      <c r="D2114" s="148"/>
      <c r="E2114" s="148"/>
      <c r="F2114" s="148"/>
      <c r="G2114" s="1"/>
    </row>
    <row r="2115" spans="2:7" s="123" customFormat="1" ht="16.5" customHeight="1">
      <c r="B2115" s="148"/>
      <c r="C2115" s="148"/>
      <c r="D2115" s="148"/>
      <c r="E2115" s="148"/>
      <c r="F2115" s="148"/>
      <c r="G2115" s="1"/>
    </row>
    <row r="2116" spans="2:7" s="123" customFormat="1" ht="16.5" customHeight="1">
      <c r="B2116" s="148"/>
      <c r="C2116" s="148"/>
      <c r="D2116" s="148"/>
      <c r="E2116" s="148"/>
      <c r="F2116" s="148"/>
      <c r="G2116" s="1"/>
    </row>
    <row r="2117" spans="2:7" s="123" customFormat="1" ht="16.5" customHeight="1">
      <c r="B2117" s="148"/>
      <c r="C2117" s="148"/>
      <c r="D2117" s="148"/>
      <c r="E2117" s="148"/>
      <c r="F2117" s="148"/>
      <c r="G2117" s="1"/>
    </row>
    <row r="2118" spans="2:7" s="123" customFormat="1" ht="16.5" customHeight="1">
      <c r="B2118" s="148"/>
      <c r="C2118" s="148"/>
      <c r="D2118" s="148"/>
      <c r="E2118" s="148"/>
      <c r="F2118" s="148"/>
      <c r="G2118" s="1"/>
    </row>
    <row r="2119" spans="2:7" ht="15.75" customHeight="1"/>
    <row r="2120" spans="2:7" ht="15.75" customHeight="1"/>
    <row r="2121" spans="2:7" ht="15.75" customHeight="1"/>
    <row r="2122" spans="2:7" ht="15.75" customHeight="1"/>
    <row r="2123" spans="2:7" ht="15.75" customHeight="1"/>
    <row r="2124" spans="2:7" ht="15.75" customHeight="1"/>
    <row r="2125" spans="2:7" ht="15.75" customHeight="1"/>
    <row r="2126" spans="2:7" ht="15.75" customHeight="1"/>
    <row r="2127" spans="2:7" ht="15.75" customHeight="1"/>
    <row r="2128" spans="2:7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</sheetData>
  <sheetProtection algorithmName="SHA-512" hashValue="MSzY9uHf1+rmkiIaFRTvvqeCZ4Olaeqh7dCx7koo5YT21dgjvnfiFn0xXDFTdKbBg1BSrUCTeAMHEJSBvOP0Xg==" saltValue="flkHR0DwFXEBQWEd7bZ99A==" spinCount="100000" sheet="1" objects="1" scenarios="1" insertColumns="0" insertRows="0" deleteColumns="0" deleteRows="0"/>
  <mergeCells count="1">
    <mergeCell ref="E6:F6"/>
  </mergeCells>
  <conditionalFormatting sqref="G10:G12">
    <cfRule type="expression" dxfId="73" priority="1">
      <formula>$G10&lt;$I$4</formula>
    </cfRule>
  </conditionalFormatting>
  <dataValidations disablePrompts="1" count="1">
    <dataValidation type="list" allowBlank="1" showInputMessage="1" showErrorMessage="1" sqref="C10:C12" xr:uid="{8B68EA10-AF20-4972-99A2-F9EEEC1E5990}">
      <formula1>ListaMaterias</formula1>
    </dataValidation>
  </dataValidations>
  <pageMargins left="0.511811024" right="0.511811024" top="0.78740157499999996" bottom="0.78740157499999996" header="0.31496062000000002" footer="0.31496062000000002"/>
  <pageSetup orientation="portrait" r:id="rId1"/>
  <drawing r:id="rId2"/>
  <legacyDrawing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F953E-9C95-4336-A196-432C4C59B452}">
  <sheetPr codeName="Planilha37"/>
  <dimension ref="B1:DR37"/>
  <sheetViews>
    <sheetView showGridLines="0" showRowColHeaders="0" topLeftCell="A8" zoomScaleNormal="100" workbookViewId="0">
      <pane xSplit="2" topLeftCell="C1" activePane="topRight" state="frozen"/>
      <selection pane="topRight" activeCell="J6" sqref="J6:DR32"/>
    </sheetView>
  </sheetViews>
  <sheetFormatPr defaultRowHeight="15"/>
  <cols>
    <col min="1" max="1" width="1.42578125" style="1" customWidth="1"/>
    <col min="2" max="2" width="37.5703125" style="1" customWidth="1"/>
    <col min="3" max="3" width="1.140625" style="1" customWidth="1"/>
    <col min="4" max="7" width="4.42578125" style="1" customWidth="1"/>
    <col min="8" max="8" width="5" style="1" customWidth="1"/>
    <col min="9" max="9" width="1.140625" style="1" customWidth="1"/>
    <col min="10" max="13" width="4.42578125" style="1" customWidth="1"/>
    <col min="14" max="14" width="4.7109375" style="1" customWidth="1"/>
    <col min="15" max="15" width="1.140625" style="1" customWidth="1"/>
    <col min="16" max="19" width="4.42578125" style="1" customWidth="1"/>
    <col min="20" max="20" width="4.7109375" style="1" customWidth="1"/>
    <col min="21" max="21" width="1.140625" style="1" customWidth="1"/>
    <col min="22" max="25" width="4.42578125" style="1" customWidth="1"/>
    <col min="26" max="26" width="4.7109375" style="1" customWidth="1"/>
    <col min="27" max="27" width="1.140625" style="1" customWidth="1"/>
    <col min="28" max="31" width="4.42578125" style="1" customWidth="1"/>
    <col min="32" max="32" width="4.7109375" style="1" customWidth="1"/>
    <col min="33" max="33" width="1.140625" style="1" customWidth="1"/>
    <col min="34" max="37" width="4.42578125" style="1" customWidth="1"/>
    <col min="38" max="38" width="4.7109375" style="1" customWidth="1"/>
    <col min="39" max="39" width="1.140625" style="1" customWidth="1"/>
    <col min="40" max="43" width="4.42578125" style="1" customWidth="1"/>
    <col min="44" max="44" width="4.7109375" style="1" customWidth="1"/>
    <col min="45" max="45" width="1.140625" style="1" customWidth="1"/>
    <col min="46" max="49" width="4.42578125" style="1" customWidth="1"/>
    <col min="50" max="50" width="4.7109375" style="1" customWidth="1"/>
    <col min="51" max="51" width="1.140625" style="1" customWidth="1"/>
    <col min="52" max="55" width="4.42578125" style="1" customWidth="1"/>
    <col min="56" max="56" width="4.7109375" style="1" customWidth="1"/>
    <col min="57" max="57" width="1.140625" style="1" customWidth="1"/>
    <col min="58" max="61" width="4.42578125" style="1" customWidth="1"/>
    <col min="62" max="62" width="4.7109375" style="1" customWidth="1"/>
    <col min="63" max="63" width="1.140625" style="1" customWidth="1"/>
    <col min="64" max="67" width="4.42578125" style="1" customWidth="1"/>
    <col min="68" max="68" width="4.7109375" style="1" customWidth="1"/>
    <col min="69" max="69" width="1.140625" style="1" customWidth="1"/>
    <col min="70" max="73" width="4.42578125" style="1" customWidth="1"/>
    <col min="74" max="74" width="4.7109375" style="1" customWidth="1"/>
    <col min="75" max="75" width="1.140625" style="1" customWidth="1"/>
    <col min="76" max="79" width="4.42578125" style="1" customWidth="1"/>
    <col min="80" max="80" width="4.7109375" style="1" customWidth="1"/>
    <col min="81" max="81" width="1.140625" style="1" customWidth="1"/>
    <col min="82" max="85" width="4.42578125" style="1" customWidth="1"/>
    <col min="86" max="86" width="4.7109375" style="1" customWidth="1"/>
    <col min="87" max="87" width="1.140625" style="1" customWidth="1"/>
    <col min="88" max="91" width="4.42578125" style="1" customWidth="1"/>
    <col min="92" max="92" width="4.7109375" style="1" customWidth="1"/>
    <col min="93" max="93" width="1.140625" style="1" customWidth="1"/>
    <col min="94" max="97" width="4.42578125" style="1" customWidth="1"/>
    <col min="98" max="98" width="4.7109375" style="1" customWidth="1"/>
    <col min="99" max="99" width="1.140625" style="1" customWidth="1"/>
    <col min="100" max="103" width="4.42578125" style="1" customWidth="1"/>
    <col min="104" max="104" width="4.7109375" style="1" customWidth="1"/>
    <col min="105" max="105" width="1.140625" style="1" customWidth="1"/>
    <col min="106" max="109" width="4.42578125" style="1" customWidth="1"/>
    <col min="110" max="110" width="4.7109375" style="1" customWidth="1"/>
    <col min="111" max="111" width="1.140625" style="1" customWidth="1"/>
    <col min="112" max="115" width="4.42578125" style="1" customWidth="1"/>
    <col min="116" max="116" width="4.7109375" style="1" customWidth="1"/>
    <col min="117" max="117" width="1.140625" style="1" customWidth="1"/>
    <col min="118" max="121" width="4.42578125" style="1" customWidth="1"/>
    <col min="122" max="122" width="4.85546875" style="1" customWidth="1"/>
    <col min="123" max="16384" width="9.140625" style="1"/>
  </cols>
  <sheetData>
    <row r="1" spans="2:122" s="61" customFormat="1"/>
    <row r="3" spans="2:122" ht="10.5" customHeight="1"/>
    <row r="4" spans="2:122" ht="6" customHeight="1"/>
    <row r="5" spans="2:122" ht="13.5" customHeight="1">
      <c r="B5" s="53" t="s">
        <v>136</v>
      </c>
      <c r="C5" s="5"/>
      <c r="D5" s="551" t="s">
        <v>141</v>
      </c>
      <c r="E5" s="552"/>
      <c r="F5" s="552"/>
      <c r="G5" s="552"/>
      <c r="H5" s="553"/>
      <c r="I5" s="5"/>
      <c r="J5" s="551" t="s">
        <v>196</v>
      </c>
      <c r="K5" s="552"/>
      <c r="L5" s="552"/>
      <c r="M5" s="552"/>
      <c r="N5" s="553"/>
      <c r="O5" s="5"/>
      <c r="P5" s="551" t="s">
        <v>197</v>
      </c>
      <c r="Q5" s="552"/>
      <c r="R5" s="552"/>
      <c r="S5" s="552"/>
      <c r="T5" s="553"/>
      <c r="U5" s="5"/>
      <c r="V5" s="551" t="s">
        <v>198</v>
      </c>
      <c r="W5" s="552"/>
      <c r="X5" s="552"/>
      <c r="Y5" s="552"/>
      <c r="Z5" s="553"/>
      <c r="AA5" s="5"/>
      <c r="AB5" s="551" t="s">
        <v>199</v>
      </c>
      <c r="AC5" s="552"/>
      <c r="AD5" s="552"/>
      <c r="AE5" s="552"/>
      <c r="AF5" s="553"/>
      <c r="AG5" s="5"/>
      <c r="AH5" s="551" t="s">
        <v>142</v>
      </c>
      <c r="AI5" s="552"/>
      <c r="AJ5" s="552"/>
      <c r="AK5" s="552"/>
      <c r="AL5" s="553"/>
      <c r="AM5" s="5"/>
      <c r="AN5" s="551" t="s">
        <v>143</v>
      </c>
      <c r="AO5" s="552"/>
      <c r="AP5" s="552"/>
      <c r="AQ5" s="552"/>
      <c r="AR5" s="553"/>
      <c r="AS5" s="5"/>
      <c r="AT5" s="551" t="s">
        <v>144</v>
      </c>
      <c r="AU5" s="552"/>
      <c r="AV5" s="552"/>
      <c r="AW5" s="552"/>
      <c r="AX5" s="553"/>
      <c r="AY5" s="5"/>
      <c r="AZ5" s="551" t="s">
        <v>145</v>
      </c>
      <c r="BA5" s="552"/>
      <c r="BB5" s="552"/>
      <c r="BC5" s="552"/>
      <c r="BD5" s="553"/>
      <c r="BE5" s="5"/>
      <c r="BF5" s="551" t="s">
        <v>146</v>
      </c>
      <c r="BG5" s="552"/>
      <c r="BH5" s="552"/>
      <c r="BI5" s="552"/>
      <c r="BJ5" s="553"/>
      <c r="BK5" s="5"/>
      <c r="BL5" s="551" t="s">
        <v>147</v>
      </c>
      <c r="BM5" s="552"/>
      <c r="BN5" s="552"/>
      <c r="BO5" s="552"/>
      <c r="BP5" s="553"/>
      <c r="BQ5" s="5"/>
      <c r="BR5" s="551" t="s">
        <v>148</v>
      </c>
      <c r="BS5" s="552"/>
      <c r="BT5" s="552"/>
      <c r="BU5" s="552"/>
      <c r="BV5" s="553"/>
      <c r="BW5" s="5"/>
      <c r="BX5" s="551" t="s">
        <v>149</v>
      </c>
      <c r="BY5" s="552"/>
      <c r="BZ5" s="552"/>
      <c r="CA5" s="552"/>
      <c r="CB5" s="553"/>
      <c r="CC5" s="5"/>
      <c r="CD5" s="551" t="s">
        <v>150</v>
      </c>
      <c r="CE5" s="552"/>
      <c r="CF5" s="552"/>
      <c r="CG5" s="552"/>
      <c r="CH5" s="553"/>
      <c r="CI5" s="5"/>
      <c r="CJ5" s="551" t="s">
        <v>151</v>
      </c>
      <c r="CK5" s="552"/>
      <c r="CL5" s="552"/>
      <c r="CM5" s="552"/>
      <c r="CN5" s="553"/>
      <c r="CO5" s="5"/>
      <c r="CP5" s="551" t="s">
        <v>154</v>
      </c>
      <c r="CQ5" s="552"/>
      <c r="CR5" s="552"/>
      <c r="CS5" s="552"/>
      <c r="CT5" s="553"/>
      <c r="CU5" s="5"/>
      <c r="CV5" s="551" t="s">
        <v>155</v>
      </c>
      <c r="CW5" s="552"/>
      <c r="CX5" s="552"/>
      <c r="CY5" s="552"/>
      <c r="CZ5" s="553"/>
      <c r="DA5" s="5"/>
      <c r="DB5" s="551" t="s">
        <v>156</v>
      </c>
      <c r="DC5" s="552"/>
      <c r="DD5" s="552"/>
      <c r="DE5" s="552"/>
      <c r="DF5" s="553"/>
      <c r="DG5" s="5"/>
      <c r="DH5" s="551" t="s">
        <v>157</v>
      </c>
      <c r="DI5" s="552"/>
      <c r="DJ5" s="552"/>
      <c r="DK5" s="552"/>
      <c r="DL5" s="553"/>
      <c r="DM5" s="5"/>
      <c r="DN5" s="551" t="s">
        <v>158</v>
      </c>
      <c r="DO5" s="552"/>
      <c r="DP5" s="552"/>
      <c r="DQ5" s="552"/>
      <c r="DR5" s="553"/>
    </row>
    <row r="6" spans="2:122" ht="15" customHeight="1">
      <c r="B6" s="54" t="s">
        <v>137</v>
      </c>
      <c r="C6" s="154"/>
      <c r="D6" s="569" t="s">
        <v>5</v>
      </c>
      <c r="E6" s="570"/>
      <c r="F6" s="563">
        <v>43363</v>
      </c>
      <c r="G6" s="563"/>
      <c r="H6" s="564"/>
      <c r="I6" s="5"/>
      <c r="J6" s="554" t="s">
        <v>5</v>
      </c>
      <c r="K6" s="555"/>
      <c r="L6" s="556"/>
      <c r="M6" s="556"/>
      <c r="N6" s="557"/>
      <c r="O6" s="378"/>
      <c r="P6" s="554" t="s">
        <v>5</v>
      </c>
      <c r="Q6" s="555"/>
      <c r="R6" s="556"/>
      <c r="S6" s="556"/>
      <c r="T6" s="557"/>
      <c r="U6" s="378"/>
      <c r="V6" s="554" t="s">
        <v>5</v>
      </c>
      <c r="W6" s="555"/>
      <c r="X6" s="556"/>
      <c r="Y6" s="556"/>
      <c r="Z6" s="557"/>
      <c r="AA6" s="378"/>
      <c r="AB6" s="554" t="s">
        <v>5</v>
      </c>
      <c r="AC6" s="555"/>
      <c r="AD6" s="556"/>
      <c r="AE6" s="556"/>
      <c r="AF6" s="557"/>
      <c r="AG6" s="378"/>
      <c r="AH6" s="554" t="s">
        <v>5</v>
      </c>
      <c r="AI6" s="555"/>
      <c r="AJ6" s="556"/>
      <c r="AK6" s="556"/>
      <c r="AL6" s="557"/>
      <c r="AM6" s="378"/>
      <c r="AN6" s="554" t="s">
        <v>5</v>
      </c>
      <c r="AO6" s="555"/>
      <c r="AP6" s="556"/>
      <c r="AQ6" s="556"/>
      <c r="AR6" s="557"/>
      <c r="AS6" s="378"/>
      <c r="AT6" s="554" t="s">
        <v>5</v>
      </c>
      <c r="AU6" s="555"/>
      <c r="AV6" s="556"/>
      <c r="AW6" s="556"/>
      <c r="AX6" s="557"/>
      <c r="AY6" s="378"/>
      <c r="AZ6" s="554" t="s">
        <v>5</v>
      </c>
      <c r="BA6" s="555"/>
      <c r="BB6" s="556"/>
      <c r="BC6" s="556"/>
      <c r="BD6" s="557"/>
      <c r="BE6" s="378"/>
      <c r="BF6" s="554" t="s">
        <v>5</v>
      </c>
      <c r="BG6" s="555"/>
      <c r="BH6" s="556"/>
      <c r="BI6" s="556"/>
      <c r="BJ6" s="557"/>
      <c r="BK6" s="378"/>
      <c r="BL6" s="554" t="s">
        <v>5</v>
      </c>
      <c r="BM6" s="555"/>
      <c r="BN6" s="556"/>
      <c r="BO6" s="556"/>
      <c r="BP6" s="557"/>
      <c r="BQ6" s="378"/>
      <c r="BR6" s="554" t="s">
        <v>5</v>
      </c>
      <c r="BS6" s="555"/>
      <c r="BT6" s="556"/>
      <c r="BU6" s="556"/>
      <c r="BV6" s="557"/>
      <c r="BW6" s="378"/>
      <c r="BX6" s="554" t="s">
        <v>5</v>
      </c>
      <c r="BY6" s="555"/>
      <c r="BZ6" s="556"/>
      <c r="CA6" s="556"/>
      <c r="CB6" s="557"/>
      <c r="CC6" s="378"/>
      <c r="CD6" s="554" t="s">
        <v>5</v>
      </c>
      <c r="CE6" s="555"/>
      <c r="CF6" s="556"/>
      <c r="CG6" s="556"/>
      <c r="CH6" s="557"/>
      <c r="CI6" s="378"/>
      <c r="CJ6" s="554" t="s">
        <v>5</v>
      </c>
      <c r="CK6" s="555"/>
      <c r="CL6" s="556"/>
      <c r="CM6" s="556"/>
      <c r="CN6" s="557"/>
      <c r="CO6" s="378"/>
      <c r="CP6" s="554" t="s">
        <v>5</v>
      </c>
      <c r="CQ6" s="555"/>
      <c r="CR6" s="556"/>
      <c r="CS6" s="556"/>
      <c r="CT6" s="557"/>
      <c r="CU6" s="378"/>
      <c r="CV6" s="554" t="s">
        <v>5</v>
      </c>
      <c r="CW6" s="555"/>
      <c r="CX6" s="556"/>
      <c r="CY6" s="556"/>
      <c r="CZ6" s="557"/>
      <c r="DA6" s="378"/>
      <c r="DB6" s="554" t="s">
        <v>5</v>
      </c>
      <c r="DC6" s="555"/>
      <c r="DD6" s="556"/>
      <c r="DE6" s="556"/>
      <c r="DF6" s="557"/>
      <c r="DG6" s="378"/>
      <c r="DH6" s="554" t="s">
        <v>5</v>
      </c>
      <c r="DI6" s="555"/>
      <c r="DJ6" s="556"/>
      <c r="DK6" s="556"/>
      <c r="DL6" s="557"/>
      <c r="DM6" s="378"/>
      <c r="DN6" s="554" t="s">
        <v>5</v>
      </c>
      <c r="DO6" s="555"/>
      <c r="DP6" s="556"/>
      <c r="DQ6" s="556"/>
      <c r="DR6" s="557"/>
    </row>
    <row r="7" spans="2:122" ht="15" customHeight="1">
      <c r="B7" s="54" t="s">
        <v>138</v>
      </c>
      <c r="C7" s="155"/>
      <c r="D7" s="571" t="s">
        <v>1</v>
      </c>
      <c r="E7" s="571"/>
      <c r="F7" s="561" t="s">
        <v>80</v>
      </c>
      <c r="G7" s="561"/>
      <c r="H7" s="562"/>
      <c r="I7" s="156"/>
      <c r="J7" s="558" t="s">
        <v>1</v>
      </c>
      <c r="K7" s="558"/>
      <c r="L7" s="558"/>
      <c r="M7" s="558"/>
      <c r="N7" s="559"/>
      <c r="O7" s="462"/>
      <c r="P7" s="558" t="s">
        <v>1</v>
      </c>
      <c r="Q7" s="558"/>
      <c r="R7" s="558"/>
      <c r="S7" s="558"/>
      <c r="T7" s="559"/>
      <c r="U7" s="462"/>
      <c r="V7" s="558" t="s">
        <v>1</v>
      </c>
      <c r="W7" s="558"/>
      <c r="X7" s="558"/>
      <c r="Y7" s="558"/>
      <c r="Z7" s="559"/>
      <c r="AA7" s="462"/>
      <c r="AB7" s="558" t="s">
        <v>1</v>
      </c>
      <c r="AC7" s="558"/>
      <c r="AD7" s="558"/>
      <c r="AE7" s="558"/>
      <c r="AF7" s="559"/>
      <c r="AG7" s="462"/>
      <c r="AH7" s="558" t="s">
        <v>1</v>
      </c>
      <c r="AI7" s="558"/>
      <c r="AJ7" s="558"/>
      <c r="AK7" s="558"/>
      <c r="AL7" s="559"/>
      <c r="AM7" s="462"/>
      <c r="AN7" s="558" t="s">
        <v>1</v>
      </c>
      <c r="AO7" s="558"/>
      <c r="AP7" s="558"/>
      <c r="AQ7" s="558"/>
      <c r="AR7" s="559"/>
      <c r="AS7" s="462"/>
      <c r="AT7" s="558" t="s">
        <v>1</v>
      </c>
      <c r="AU7" s="558"/>
      <c r="AV7" s="558"/>
      <c r="AW7" s="558"/>
      <c r="AX7" s="559"/>
      <c r="AY7" s="462"/>
      <c r="AZ7" s="558" t="s">
        <v>1</v>
      </c>
      <c r="BA7" s="558"/>
      <c r="BB7" s="558"/>
      <c r="BC7" s="558"/>
      <c r="BD7" s="559"/>
      <c r="BE7" s="462"/>
      <c r="BF7" s="558" t="s">
        <v>1</v>
      </c>
      <c r="BG7" s="558"/>
      <c r="BH7" s="558"/>
      <c r="BI7" s="558"/>
      <c r="BJ7" s="559"/>
      <c r="BK7" s="462"/>
      <c r="BL7" s="558" t="s">
        <v>1</v>
      </c>
      <c r="BM7" s="558"/>
      <c r="BN7" s="558"/>
      <c r="BO7" s="558"/>
      <c r="BP7" s="559"/>
      <c r="BQ7" s="462"/>
      <c r="BR7" s="558" t="s">
        <v>1</v>
      </c>
      <c r="BS7" s="558"/>
      <c r="BT7" s="558"/>
      <c r="BU7" s="558"/>
      <c r="BV7" s="559"/>
      <c r="BW7" s="462"/>
      <c r="BX7" s="558" t="s">
        <v>1</v>
      </c>
      <c r="BY7" s="558"/>
      <c r="BZ7" s="558"/>
      <c r="CA7" s="558"/>
      <c r="CB7" s="559"/>
      <c r="CC7" s="462"/>
      <c r="CD7" s="558" t="s">
        <v>1</v>
      </c>
      <c r="CE7" s="558"/>
      <c r="CF7" s="558"/>
      <c r="CG7" s="558"/>
      <c r="CH7" s="559"/>
      <c r="CI7" s="462"/>
      <c r="CJ7" s="558" t="s">
        <v>1</v>
      </c>
      <c r="CK7" s="558"/>
      <c r="CL7" s="558"/>
      <c r="CM7" s="558"/>
      <c r="CN7" s="559"/>
      <c r="CO7" s="462"/>
      <c r="CP7" s="558" t="s">
        <v>1</v>
      </c>
      <c r="CQ7" s="558"/>
      <c r="CR7" s="558"/>
      <c r="CS7" s="558"/>
      <c r="CT7" s="559"/>
      <c r="CU7" s="462"/>
      <c r="CV7" s="558" t="s">
        <v>1</v>
      </c>
      <c r="CW7" s="558"/>
      <c r="CX7" s="558"/>
      <c r="CY7" s="558"/>
      <c r="CZ7" s="559"/>
      <c r="DA7" s="462"/>
      <c r="DB7" s="558" t="s">
        <v>1</v>
      </c>
      <c r="DC7" s="558"/>
      <c r="DD7" s="558"/>
      <c r="DE7" s="558"/>
      <c r="DF7" s="559"/>
      <c r="DG7" s="462"/>
      <c r="DH7" s="558" t="s">
        <v>1</v>
      </c>
      <c r="DI7" s="558"/>
      <c r="DJ7" s="558"/>
      <c r="DK7" s="558"/>
      <c r="DL7" s="559"/>
      <c r="DM7" s="462"/>
      <c r="DN7" s="558" t="s">
        <v>1</v>
      </c>
      <c r="DO7" s="558"/>
      <c r="DP7" s="558"/>
      <c r="DQ7" s="558"/>
      <c r="DR7" s="559"/>
    </row>
    <row r="8" spans="2:122" ht="15" customHeight="1">
      <c r="B8" s="54" t="s">
        <v>195</v>
      </c>
      <c r="C8" s="156"/>
      <c r="D8" s="572" t="s">
        <v>133</v>
      </c>
      <c r="E8" s="572"/>
      <c r="F8" s="565">
        <v>0.8</v>
      </c>
      <c r="G8" s="565"/>
      <c r="H8" s="566"/>
      <c r="I8" s="156"/>
      <c r="J8" s="560" t="s">
        <v>133</v>
      </c>
      <c r="K8" s="560"/>
      <c r="L8" s="546"/>
      <c r="M8" s="546"/>
      <c r="N8" s="547"/>
      <c r="O8" s="462"/>
      <c r="P8" s="560" t="s">
        <v>133</v>
      </c>
      <c r="Q8" s="560"/>
      <c r="R8" s="546"/>
      <c r="S8" s="546"/>
      <c r="T8" s="547"/>
      <c r="U8" s="462"/>
      <c r="V8" s="560" t="s">
        <v>133</v>
      </c>
      <c r="W8" s="560"/>
      <c r="X8" s="546"/>
      <c r="Y8" s="546"/>
      <c r="Z8" s="547"/>
      <c r="AA8" s="462"/>
      <c r="AB8" s="560" t="s">
        <v>133</v>
      </c>
      <c r="AC8" s="560"/>
      <c r="AD8" s="546"/>
      <c r="AE8" s="546"/>
      <c r="AF8" s="547"/>
      <c r="AG8" s="462"/>
      <c r="AH8" s="560" t="s">
        <v>133</v>
      </c>
      <c r="AI8" s="560"/>
      <c r="AJ8" s="546"/>
      <c r="AK8" s="546"/>
      <c r="AL8" s="547"/>
      <c r="AM8" s="462"/>
      <c r="AN8" s="560" t="s">
        <v>133</v>
      </c>
      <c r="AO8" s="560"/>
      <c r="AP8" s="546"/>
      <c r="AQ8" s="546"/>
      <c r="AR8" s="547"/>
      <c r="AS8" s="462"/>
      <c r="AT8" s="560" t="s">
        <v>133</v>
      </c>
      <c r="AU8" s="560"/>
      <c r="AV8" s="546"/>
      <c r="AW8" s="546"/>
      <c r="AX8" s="547"/>
      <c r="AY8" s="462"/>
      <c r="AZ8" s="560" t="s">
        <v>133</v>
      </c>
      <c r="BA8" s="560"/>
      <c r="BB8" s="546"/>
      <c r="BC8" s="546"/>
      <c r="BD8" s="547"/>
      <c r="BE8" s="462"/>
      <c r="BF8" s="560" t="s">
        <v>133</v>
      </c>
      <c r="BG8" s="560"/>
      <c r="BH8" s="546"/>
      <c r="BI8" s="546"/>
      <c r="BJ8" s="547"/>
      <c r="BK8" s="462"/>
      <c r="BL8" s="560" t="s">
        <v>133</v>
      </c>
      <c r="BM8" s="560"/>
      <c r="BN8" s="546"/>
      <c r="BO8" s="546"/>
      <c r="BP8" s="547"/>
      <c r="BQ8" s="462"/>
      <c r="BR8" s="560" t="s">
        <v>133</v>
      </c>
      <c r="BS8" s="560"/>
      <c r="BT8" s="546"/>
      <c r="BU8" s="546"/>
      <c r="BV8" s="547"/>
      <c r="BW8" s="462"/>
      <c r="BX8" s="560" t="s">
        <v>133</v>
      </c>
      <c r="BY8" s="560"/>
      <c r="BZ8" s="546"/>
      <c r="CA8" s="546"/>
      <c r="CB8" s="547"/>
      <c r="CC8" s="462"/>
      <c r="CD8" s="560" t="s">
        <v>133</v>
      </c>
      <c r="CE8" s="560"/>
      <c r="CF8" s="546"/>
      <c r="CG8" s="546"/>
      <c r="CH8" s="547"/>
      <c r="CI8" s="462"/>
      <c r="CJ8" s="560" t="s">
        <v>133</v>
      </c>
      <c r="CK8" s="560"/>
      <c r="CL8" s="546"/>
      <c r="CM8" s="546"/>
      <c r="CN8" s="547"/>
      <c r="CO8" s="462"/>
      <c r="CP8" s="560" t="s">
        <v>133</v>
      </c>
      <c r="CQ8" s="560"/>
      <c r="CR8" s="546"/>
      <c r="CS8" s="546"/>
      <c r="CT8" s="547"/>
      <c r="CU8" s="462"/>
      <c r="CV8" s="560" t="s">
        <v>133</v>
      </c>
      <c r="CW8" s="560"/>
      <c r="CX8" s="546"/>
      <c r="CY8" s="546"/>
      <c r="CZ8" s="547"/>
      <c r="DA8" s="462"/>
      <c r="DB8" s="560" t="s">
        <v>133</v>
      </c>
      <c r="DC8" s="560"/>
      <c r="DD8" s="546"/>
      <c r="DE8" s="546"/>
      <c r="DF8" s="547"/>
      <c r="DG8" s="462"/>
      <c r="DH8" s="560" t="s">
        <v>133</v>
      </c>
      <c r="DI8" s="560"/>
      <c r="DJ8" s="546"/>
      <c r="DK8" s="546"/>
      <c r="DL8" s="547"/>
      <c r="DM8" s="462"/>
      <c r="DN8" s="560" t="s">
        <v>133</v>
      </c>
      <c r="DO8" s="560"/>
      <c r="DP8" s="546"/>
      <c r="DQ8" s="546"/>
      <c r="DR8" s="547"/>
    </row>
    <row r="9" spans="2:122" ht="15" customHeight="1">
      <c r="B9" s="127" t="s">
        <v>152</v>
      </c>
      <c r="C9" s="157"/>
      <c r="D9" s="573" t="s">
        <v>130</v>
      </c>
      <c r="E9" s="573"/>
      <c r="F9" s="567" t="str">
        <f>IFERROR(IF(F7="CESPE",E37,E36),"--")</f>
        <v/>
      </c>
      <c r="G9" s="567"/>
      <c r="H9" s="568"/>
      <c r="I9" s="157"/>
      <c r="J9" s="548" t="s">
        <v>130</v>
      </c>
      <c r="K9" s="548"/>
      <c r="L9" s="549" t="str">
        <f>IFERROR(IF(L7="CESPE",K37,K36),"--")</f>
        <v/>
      </c>
      <c r="M9" s="549"/>
      <c r="N9" s="550"/>
      <c r="O9" s="462"/>
      <c r="P9" s="548" t="s">
        <v>130</v>
      </c>
      <c r="Q9" s="548"/>
      <c r="R9" s="549" t="str">
        <f>IFERROR(IF(R7="CESPE",Q37,Q36),"--")</f>
        <v/>
      </c>
      <c r="S9" s="549"/>
      <c r="T9" s="550"/>
      <c r="U9" s="463"/>
      <c r="V9" s="548" t="s">
        <v>130</v>
      </c>
      <c r="W9" s="548"/>
      <c r="X9" s="549" t="str">
        <f>IFERROR(IF(X7="CESPE",W37,W36),"--")</f>
        <v/>
      </c>
      <c r="Y9" s="549"/>
      <c r="Z9" s="550"/>
      <c r="AA9" s="463"/>
      <c r="AB9" s="548" t="s">
        <v>130</v>
      </c>
      <c r="AC9" s="548"/>
      <c r="AD9" s="549" t="str">
        <f>IFERROR(IF(AD7="CESPE",AC37,AC36),"--")</f>
        <v/>
      </c>
      <c r="AE9" s="549"/>
      <c r="AF9" s="550"/>
      <c r="AG9" s="463"/>
      <c r="AH9" s="548" t="s">
        <v>130</v>
      </c>
      <c r="AI9" s="548"/>
      <c r="AJ9" s="549" t="str">
        <f>IFERROR(IF(AJ7="CESPE",AI37,AI36),"--")</f>
        <v/>
      </c>
      <c r="AK9" s="549"/>
      <c r="AL9" s="550"/>
      <c r="AM9" s="463"/>
      <c r="AN9" s="548" t="s">
        <v>130</v>
      </c>
      <c r="AO9" s="548"/>
      <c r="AP9" s="549" t="str">
        <f>IFERROR(IF(AP7="CESPE",AO37,AO36),"--")</f>
        <v/>
      </c>
      <c r="AQ9" s="549"/>
      <c r="AR9" s="550"/>
      <c r="AS9" s="463"/>
      <c r="AT9" s="548" t="s">
        <v>130</v>
      </c>
      <c r="AU9" s="548"/>
      <c r="AV9" s="549" t="str">
        <f>IFERROR(IF(AV7="CESPE",AU37,AU36),"--")</f>
        <v/>
      </c>
      <c r="AW9" s="549"/>
      <c r="AX9" s="550"/>
      <c r="AY9" s="463"/>
      <c r="AZ9" s="548" t="s">
        <v>130</v>
      </c>
      <c r="BA9" s="548"/>
      <c r="BB9" s="549" t="str">
        <f>IFERROR(IF(BB7="CESPE",BA37,BA36),"--")</f>
        <v/>
      </c>
      <c r="BC9" s="549"/>
      <c r="BD9" s="550"/>
      <c r="BE9" s="463"/>
      <c r="BF9" s="548" t="s">
        <v>130</v>
      </c>
      <c r="BG9" s="548"/>
      <c r="BH9" s="549" t="str">
        <f>IFERROR(IF(BH7="CESPE",BG37,BG36),"--")</f>
        <v/>
      </c>
      <c r="BI9" s="549"/>
      <c r="BJ9" s="550"/>
      <c r="BK9" s="463"/>
      <c r="BL9" s="548" t="s">
        <v>130</v>
      </c>
      <c r="BM9" s="548"/>
      <c r="BN9" s="549" t="str">
        <f>IFERROR(IF(BN7="CESPE",BM37,BM36),"--")</f>
        <v/>
      </c>
      <c r="BO9" s="549"/>
      <c r="BP9" s="550"/>
      <c r="BQ9" s="463"/>
      <c r="BR9" s="548" t="s">
        <v>130</v>
      </c>
      <c r="BS9" s="548"/>
      <c r="BT9" s="549" t="str">
        <f>IFERROR(IF(BT7="CESPE",BS37,BS36),"--")</f>
        <v/>
      </c>
      <c r="BU9" s="549"/>
      <c r="BV9" s="550"/>
      <c r="BW9" s="463"/>
      <c r="BX9" s="548" t="s">
        <v>130</v>
      </c>
      <c r="BY9" s="548"/>
      <c r="BZ9" s="549" t="str">
        <f>IFERROR(IF(BZ7="CESPE",BY37,BY36),"--")</f>
        <v/>
      </c>
      <c r="CA9" s="549"/>
      <c r="CB9" s="550"/>
      <c r="CC9" s="463"/>
      <c r="CD9" s="548" t="s">
        <v>130</v>
      </c>
      <c r="CE9" s="548"/>
      <c r="CF9" s="549" t="str">
        <f>IFERROR(IF(CF7="CESPE",CE37,CE36),"--")</f>
        <v/>
      </c>
      <c r="CG9" s="549"/>
      <c r="CH9" s="550"/>
      <c r="CI9" s="463"/>
      <c r="CJ9" s="548" t="s">
        <v>130</v>
      </c>
      <c r="CK9" s="548"/>
      <c r="CL9" s="549" t="str">
        <f>IFERROR(IF(CL7="CESPE",CK37,CK36),"--")</f>
        <v/>
      </c>
      <c r="CM9" s="549"/>
      <c r="CN9" s="550"/>
      <c r="CO9" s="463"/>
      <c r="CP9" s="548" t="s">
        <v>130</v>
      </c>
      <c r="CQ9" s="548"/>
      <c r="CR9" s="549" t="str">
        <f>IFERROR(IF(CR7="CESPE",CQ37,CQ36),"--")</f>
        <v/>
      </c>
      <c r="CS9" s="549"/>
      <c r="CT9" s="550"/>
      <c r="CU9" s="463"/>
      <c r="CV9" s="548" t="s">
        <v>130</v>
      </c>
      <c r="CW9" s="548"/>
      <c r="CX9" s="549" t="str">
        <f>IFERROR(IF(CX7="CESPE",CW37,CW36),"--")</f>
        <v/>
      </c>
      <c r="CY9" s="549"/>
      <c r="CZ9" s="550"/>
      <c r="DA9" s="463"/>
      <c r="DB9" s="548" t="s">
        <v>130</v>
      </c>
      <c r="DC9" s="548"/>
      <c r="DD9" s="549" t="str">
        <f>IFERROR(IF(DD7="CESPE",DC37,DC36),"--")</f>
        <v/>
      </c>
      <c r="DE9" s="549"/>
      <c r="DF9" s="550"/>
      <c r="DG9" s="463"/>
      <c r="DH9" s="548" t="s">
        <v>130</v>
      </c>
      <c r="DI9" s="548"/>
      <c r="DJ9" s="549" t="str">
        <f>IFERROR(IF(DJ7="CESPE",DI37,DI36),"--")</f>
        <v/>
      </c>
      <c r="DK9" s="549"/>
      <c r="DL9" s="550"/>
      <c r="DM9" s="463"/>
      <c r="DN9" s="548" t="s">
        <v>130</v>
      </c>
      <c r="DO9" s="548"/>
      <c r="DP9" s="549" t="str">
        <f>IFERROR(IF(DP7="CESPE",DO37,DO36),"--")</f>
        <v/>
      </c>
      <c r="DQ9" s="549"/>
      <c r="DR9" s="550"/>
    </row>
    <row r="10" spans="2:122" ht="3.75" customHeight="1">
      <c r="D10" s="253"/>
      <c r="E10" s="253"/>
      <c r="F10" s="5"/>
      <c r="G10" s="158"/>
      <c r="H10" s="5"/>
      <c r="J10" s="464"/>
      <c r="K10" s="464"/>
      <c r="L10" s="378"/>
      <c r="M10" s="465"/>
      <c r="N10" s="378"/>
      <c r="O10" s="373"/>
      <c r="P10" s="464"/>
      <c r="Q10" s="464"/>
      <c r="R10" s="378"/>
      <c r="S10" s="465"/>
      <c r="T10" s="378"/>
      <c r="U10" s="373"/>
      <c r="V10" s="464"/>
      <c r="W10" s="464"/>
      <c r="X10" s="378"/>
      <c r="Y10" s="465"/>
      <c r="Z10" s="378"/>
      <c r="AA10" s="373"/>
      <c r="AB10" s="464"/>
      <c r="AC10" s="464"/>
      <c r="AD10" s="378"/>
      <c r="AE10" s="465"/>
      <c r="AF10" s="378"/>
      <c r="AG10" s="373"/>
      <c r="AH10" s="464"/>
      <c r="AI10" s="464"/>
      <c r="AJ10" s="378"/>
      <c r="AK10" s="465"/>
      <c r="AL10" s="378"/>
      <c r="AM10" s="373"/>
      <c r="AN10" s="464"/>
      <c r="AO10" s="464"/>
      <c r="AP10" s="378"/>
      <c r="AQ10" s="465"/>
      <c r="AR10" s="378"/>
      <c r="AS10" s="373"/>
      <c r="AT10" s="464"/>
      <c r="AU10" s="464"/>
      <c r="AV10" s="378"/>
      <c r="AW10" s="465"/>
      <c r="AX10" s="378"/>
      <c r="AY10" s="373"/>
      <c r="AZ10" s="464"/>
      <c r="BA10" s="464"/>
      <c r="BB10" s="378"/>
      <c r="BC10" s="465"/>
      <c r="BD10" s="378"/>
      <c r="BE10" s="373"/>
      <c r="BF10" s="464"/>
      <c r="BG10" s="464"/>
      <c r="BH10" s="378"/>
      <c r="BI10" s="465"/>
      <c r="BJ10" s="378"/>
      <c r="BK10" s="373"/>
      <c r="BL10" s="464"/>
      <c r="BM10" s="464"/>
      <c r="BN10" s="378"/>
      <c r="BO10" s="465"/>
      <c r="BP10" s="378"/>
      <c r="BQ10" s="373"/>
      <c r="BR10" s="464"/>
      <c r="BS10" s="464"/>
      <c r="BT10" s="378"/>
      <c r="BU10" s="465"/>
      <c r="BV10" s="378"/>
      <c r="BW10" s="373"/>
      <c r="BX10" s="464"/>
      <c r="BY10" s="464"/>
      <c r="BZ10" s="378"/>
      <c r="CA10" s="465"/>
      <c r="CB10" s="378"/>
      <c r="CC10" s="373"/>
      <c r="CD10" s="464"/>
      <c r="CE10" s="464"/>
      <c r="CF10" s="378"/>
      <c r="CG10" s="465"/>
      <c r="CH10" s="378"/>
      <c r="CI10" s="373"/>
      <c r="CJ10" s="464"/>
      <c r="CK10" s="464"/>
      <c r="CL10" s="378"/>
      <c r="CM10" s="465"/>
      <c r="CN10" s="378"/>
      <c r="CO10" s="373"/>
      <c r="CP10" s="464"/>
      <c r="CQ10" s="464"/>
      <c r="CR10" s="378"/>
      <c r="CS10" s="465"/>
      <c r="CT10" s="378"/>
      <c r="CU10" s="373"/>
      <c r="CV10" s="464"/>
      <c r="CW10" s="464"/>
      <c r="CX10" s="378"/>
      <c r="CY10" s="465"/>
      <c r="CZ10" s="378"/>
      <c r="DA10" s="373"/>
      <c r="DB10" s="464"/>
      <c r="DC10" s="464"/>
      <c r="DD10" s="378"/>
      <c r="DE10" s="465"/>
      <c r="DF10" s="378"/>
      <c r="DG10" s="373"/>
      <c r="DH10" s="464"/>
      <c r="DI10" s="464"/>
      <c r="DJ10" s="378"/>
      <c r="DK10" s="465"/>
      <c r="DL10" s="378"/>
      <c r="DM10" s="373"/>
      <c r="DN10" s="464"/>
      <c r="DO10" s="464"/>
      <c r="DP10" s="378"/>
      <c r="DQ10" s="465"/>
      <c r="DR10" s="378"/>
    </row>
    <row r="11" spans="2:122" ht="15" customHeight="1" thickBot="1">
      <c r="B11" s="247" t="s">
        <v>81</v>
      </c>
      <c r="C11" s="77"/>
      <c r="D11" s="255" t="s">
        <v>129</v>
      </c>
      <c r="E11" s="254" t="s">
        <v>82</v>
      </c>
      <c r="F11" s="251" t="s">
        <v>132</v>
      </c>
      <c r="G11" s="152" t="s">
        <v>131</v>
      </c>
      <c r="H11" s="256" t="s">
        <v>4</v>
      </c>
      <c r="I11" s="77"/>
      <c r="J11" s="466" t="s">
        <v>129</v>
      </c>
      <c r="K11" s="467" t="s">
        <v>82</v>
      </c>
      <c r="L11" s="468" t="s">
        <v>132</v>
      </c>
      <c r="M11" s="469" t="s">
        <v>131</v>
      </c>
      <c r="N11" s="470" t="s">
        <v>4</v>
      </c>
      <c r="O11" s="471"/>
      <c r="P11" s="466" t="s">
        <v>129</v>
      </c>
      <c r="Q11" s="467" t="s">
        <v>82</v>
      </c>
      <c r="R11" s="468" t="s">
        <v>132</v>
      </c>
      <c r="S11" s="469" t="s">
        <v>131</v>
      </c>
      <c r="T11" s="470" t="s">
        <v>4</v>
      </c>
      <c r="U11" s="471"/>
      <c r="V11" s="466" t="s">
        <v>129</v>
      </c>
      <c r="W11" s="467" t="s">
        <v>82</v>
      </c>
      <c r="X11" s="468" t="s">
        <v>132</v>
      </c>
      <c r="Y11" s="469" t="s">
        <v>131</v>
      </c>
      <c r="Z11" s="470" t="s">
        <v>4</v>
      </c>
      <c r="AA11" s="471"/>
      <c r="AB11" s="466" t="s">
        <v>129</v>
      </c>
      <c r="AC11" s="467" t="s">
        <v>82</v>
      </c>
      <c r="AD11" s="468" t="s">
        <v>132</v>
      </c>
      <c r="AE11" s="469" t="s">
        <v>131</v>
      </c>
      <c r="AF11" s="470" t="s">
        <v>4</v>
      </c>
      <c r="AG11" s="471"/>
      <c r="AH11" s="466" t="s">
        <v>129</v>
      </c>
      <c r="AI11" s="467" t="s">
        <v>82</v>
      </c>
      <c r="AJ11" s="468" t="s">
        <v>132</v>
      </c>
      <c r="AK11" s="469" t="s">
        <v>131</v>
      </c>
      <c r="AL11" s="470" t="s">
        <v>4</v>
      </c>
      <c r="AM11" s="471"/>
      <c r="AN11" s="466" t="s">
        <v>129</v>
      </c>
      <c r="AO11" s="467" t="s">
        <v>82</v>
      </c>
      <c r="AP11" s="468" t="s">
        <v>132</v>
      </c>
      <c r="AQ11" s="469" t="s">
        <v>131</v>
      </c>
      <c r="AR11" s="470" t="s">
        <v>4</v>
      </c>
      <c r="AS11" s="471"/>
      <c r="AT11" s="466" t="s">
        <v>129</v>
      </c>
      <c r="AU11" s="467" t="s">
        <v>82</v>
      </c>
      <c r="AV11" s="468" t="s">
        <v>132</v>
      </c>
      <c r="AW11" s="469" t="s">
        <v>131</v>
      </c>
      <c r="AX11" s="470" t="s">
        <v>4</v>
      </c>
      <c r="AY11" s="471"/>
      <c r="AZ11" s="466" t="s">
        <v>129</v>
      </c>
      <c r="BA11" s="467" t="s">
        <v>82</v>
      </c>
      <c r="BB11" s="468" t="s">
        <v>132</v>
      </c>
      <c r="BC11" s="469" t="s">
        <v>131</v>
      </c>
      <c r="BD11" s="470" t="s">
        <v>4</v>
      </c>
      <c r="BE11" s="471"/>
      <c r="BF11" s="466" t="s">
        <v>129</v>
      </c>
      <c r="BG11" s="467" t="s">
        <v>82</v>
      </c>
      <c r="BH11" s="468" t="s">
        <v>132</v>
      </c>
      <c r="BI11" s="469" t="s">
        <v>131</v>
      </c>
      <c r="BJ11" s="470" t="s">
        <v>4</v>
      </c>
      <c r="BK11" s="471"/>
      <c r="BL11" s="466" t="s">
        <v>129</v>
      </c>
      <c r="BM11" s="467" t="s">
        <v>82</v>
      </c>
      <c r="BN11" s="468" t="s">
        <v>132</v>
      </c>
      <c r="BO11" s="469" t="s">
        <v>131</v>
      </c>
      <c r="BP11" s="470" t="s">
        <v>4</v>
      </c>
      <c r="BQ11" s="471"/>
      <c r="BR11" s="466" t="s">
        <v>129</v>
      </c>
      <c r="BS11" s="467" t="s">
        <v>82</v>
      </c>
      <c r="BT11" s="468" t="s">
        <v>132</v>
      </c>
      <c r="BU11" s="469" t="s">
        <v>131</v>
      </c>
      <c r="BV11" s="470" t="s">
        <v>4</v>
      </c>
      <c r="BW11" s="471"/>
      <c r="BX11" s="466" t="s">
        <v>129</v>
      </c>
      <c r="BY11" s="467" t="s">
        <v>82</v>
      </c>
      <c r="BZ11" s="468" t="s">
        <v>132</v>
      </c>
      <c r="CA11" s="469" t="s">
        <v>131</v>
      </c>
      <c r="CB11" s="470" t="s">
        <v>4</v>
      </c>
      <c r="CC11" s="471"/>
      <c r="CD11" s="466" t="s">
        <v>129</v>
      </c>
      <c r="CE11" s="467" t="s">
        <v>82</v>
      </c>
      <c r="CF11" s="468" t="s">
        <v>132</v>
      </c>
      <c r="CG11" s="469" t="s">
        <v>131</v>
      </c>
      <c r="CH11" s="470" t="s">
        <v>4</v>
      </c>
      <c r="CI11" s="471"/>
      <c r="CJ11" s="466" t="s">
        <v>129</v>
      </c>
      <c r="CK11" s="467" t="s">
        <v>82</v>
      </c>
      <c r="CL11" s="468" t="s">
        <v>132</v>
      </c>
      <c r="CM11" s="469" t="s">
        <v>131</v>
      </c>
      <c r="CN11" s="470" t="s">
        <v>4</v>
      </c>
      <c r="CO11" s="471"/>
      <c r="CP11" s="466" t="s">
        <v>129</v>
      </c>
      <c r="CQ11" s="467" t="s">
        <v>82</v>
      </c>
      <c r="CR11" s="468" t="s">
        <v>132</v>
      </c>
      <c r="CS11" s="469" t="s">
        <v>131</v>
      </c>
      <c r="CT11" s="470" t="s">
        <v>4</v>
      </c>
      <c r="CU11" s="471"/>
      <c r="CV11" s="466" t="s">
        <v>129</v>
      </c>
      <c r="CW11" s="467" t="s">
        <v>82</v>
      </c>
      <c r="CX11" s="468" t="s">
        <v>132</v>
      </c>
      <c r="CY11" s="469" t="s">
        <v>131</v>
      </c>
      <c r="CZ11" s="470" t="s">
        <v>4</v>
      </c>
      <c r="DA11" s="471"/>
      <c r="DB11" s="466" t="s">
        <v>129</v>
      </c>
      <c r="DC11" s="467" t="s">
        <v>82</v>
      </c>
      <c r="DD11" s="468" t="s">
        <v>132</v>
      </c>
      <c r="DE11" s="469" t="s">
        <v>131</v>
      </c>
      <c r="DF11" s="470" t="s">
        <v>4</v>
      </c>
      <c r="DG11" s="471"/>
      <c r="DH11" s="466" t="s">
        <v>129</v>
      </c>
      <c r="DI11" s="467" t="s">
        <v>82</v>
      </c>
      <c r="DJ11" s="468" t="s">
        <v>132</v>
      </c>
      <c r="DK11" s="469" t="s">
        <v>131</v>
      </c>
      <c r="DL11" s="470" t="s">
        <v>4</v>
      </c>
      <c r="DM11" s="471"/>
      <c r="DN11" s="466" t="s">
        <v>129</v>
      </c>
      <c r="DO11" s="467" t="s">
        <v>82</v>
      </c>
      <c r="DP11" s="468" t="s">
        <v>132</v>
      </c>
      <c r="DQ11" s="469" t="s">
        <v>131</v>
      </c>
      <c r="DR11" s="470" t="s">
        <v>4</v>
      </c>
    </row>
    <row r="12" spans="2:122" ht="14.25" customHeight="1" thickBot="1">
      <c r="B12" s="125" t="str">
        <f>Edital!C15</f>
        <v>LÍNGUA PORTUGUESA</v>
      </c>
      <c r="D12" s="78"/>
      <c r="E12" s="78"/>
      <c r="F12" s="78"/>
      <c r="G12" s="153">
        <f>D12-E12-F12</f>
        <v>0</v>
      </c>
      <c r="H12" s="160" t="str">
        <f t="shared" ref="H12:H31" si="0">IFERROR(E12/D12,"")</f>
        <v/>
      </c>
      <c r="J12" s="472"/>
      <c r="K12" s="472"/>
      <c r="L12" s="472"/>
      <c r="M12" s="473">
        <f>J12-K12-L12</f>
        <v>0</v>
      </c>
      <c r="N12" s="474" t="str">
        <f t="shared" ref="N12:N31" si="1">IFERROR(K12/J12,"")</f>
        <v/>
      </c>
      <c r="O12" s="373"/>
      <c r="P12" s="472"/>
      <c r="Q12" s="472"/>
      <c r="R12" s="472"/>
      <c r="S12" s="473">
        <f>P12-Q12-R12</f>
        <v>0</v>
      </c>
      <c r="T12" s="474" t="str">
        <f t="shared" ref="T12:T31" si="2">IFERROR(Q12/P12,"")</f>
        <v/>
      </c>
      <c r="U12" s="373"/>
      <c r="V12" s="472"/>
      <c r="W12" s="472"/>
      <c r="X12" s="472"/>
      <c r="Y12" s="473">
        <f>V12-W12-X12</f>
        <v>0</v>
      </c>
      <c r="Z12" s="474" t="str">
        <f t="shared" ref="Z12:Z31" si="3">IFERROR(W12/V12,"")</f>
        <v/>
      </c>
      <c r="AA12" s="373"/>
      <c r="AB12" s="472"/>
      <c r="AC12" s="472"/>
      <c r="AD12" s="472"/>
      <c r="AE12" s="473">
        <f>AB12-AC12-AD12</f>
        <v>0</v>
      </c>
      <c r="AF12" s="474" t="str">
        <f t="shared" ref="AF12:AF31" si="4">IFERROR(AC12/AB12,"")</f>
        <v/>
      </c>
      <c r="AG12" s="373"/>
      <c r="AH12" s="472"/>
      <c r="AI12" s="472"/>
      <c r="AJ12" s="472"/>
      <c r="AK12" s="473">
        <f>AH12-AI12-AJ12</f>
        <v>0</v>
      </c>
      <c r="AL12" s="474" t="str">
        <f t="shared" ref="AL12:AL31" si="5">IFERROR(AI12/AH12,"")</f>
        <v/>
      </c>
      <c r="AM12" s="373"/>
      <c r="AN12" s="472"/>
      <c r="AO12" s="472"/>
      <c r="AP12" s="472"/>
      <c r="AQ12" s="473">
        <f>AN12-AO12-AP12</f>
        <v>0</v>
      </c>
      <c r="AR12" s="474" t="str">
        <f t="shared" ref="AR12:AR31" si="6">IFERROR(AO12/AN12,"")</f>
        <v/>
      </c>
      <c r="AS12" s="373"/>
      <c r="AT12" s="472"/>
      <c r="AU12" s="472"/>
      <c r="AV12" s="472"/>
      <c r="AW12" s="473">
        <f>AT12-AU12-AV12</f>
        <v>0</v>
      </c>
      <c r="AX12" s="474" t="str">
        <f t="shared" ref="AX12:AX31" si="7">IFERROR(AU12/AT12,"")</f>
        <v/>
      </c>
      <c r="AY12" s="373"/>
      <c r="AZ12" s="472"/>
      <c r="BA12" s="472"/>
      <c r="BB12" s="472"/>
      <c r="BC12" s="473">
        <f>AZ12-BA12-BB12</f>
        <v>0</v>
      </c>
      <c r="BD12" s="474" t="str">
        <f t="shared" ref="BD12:BD31" si="8">IFERROR(BA12/AZ12,"")</f>
        <v/>
      </c>
      <c r="BE12" s="373"/>
      <c r="BF12" s="472"/>
      <c r="BG12" s="472"/>
      <c r="BH12" s="472"/>
      <c r="BI12" s="473">
        <f>BF12-BG12-BH12</f>
        <v>0</v>
      </c>
      <c r="BJ12" s="474" t="str">
        <f t="shared" ref="BJ12:BJ31" si="9">IFERROR(BG12/BF12,"")</f>
        <v/>
      </c>
      <c r="BK12" s="373"/>
      <c r="BL12" s="472"/>
      <c r="BM12" s="472"/>
      <c r="BN12" s="472"/>
      <c r="BO12" s="473">
        <f>BL12-BM12-BN12</f>
        <v>0</v>
      </c>
      <c r="BP12" s="474" t="str">
        <f t="shared" ref="BP12:BP31" si="10">IFERROR(BM12/BL12,"")</f>
        <v/>
      </c>
      <c r="BQ12" s="373"/>
      <c r="BR12" s="472"/>
      <c r="BS12" s="472"/>
      <c r="BT12" s="472"/>
      <c r="BU12" s="473">
        <f>BR12-BS12-BT12</f>
        <v>0</v>
      </c>
      <c r="BV12" s="474" t="str">
        <f t="shared" ref="BV12:BV31" si="11">IFERROR(BS12/BR12,"")</f>
        <v/>
      </c>
      <c r="BW12" s="373"/>
      <c r="BX12" s="472"/>
      <c r="BY12" s="472"/>
      <c r="BZ12" s="472"/>
      <c r="CA12" s="473">
        <f>BX12-BY12-BZ12</f>
        <v>0</v>
      </c>
      <c r="CB12" s="474" t="str">
        <f t="shared" ref="CB12:CB31" si="12">IFERROR(BY12/BX12,"")</f>
        <v/>
      </c>
      <c r="CC12" s="373"/>
      <c r="CD12" s="472"/>
      <c r="CE12" s="472"/>
      <c r="CF12" s="472"/>
      <c r="CG12" s="473">
        <f>CD12-CE12-CF12</f>
        <v>0</v>
      </c>
      <c r="CH12" s="474" t="str">
        <f t="shared" ref="CH12:CH31" si="13">IFERROR(CE12/CD12,"")</f>
        <v/>
      </c>
      <c r="CI12" s="373"/>
      <c r="CJ12" s="472"/>
      <c r="CK12" s="472"/>
      <c r="CL12" s="472"/>
      <c r="CM12" s="473">
        <f>CJ12-CK12-CL12</f>
        <v>0</v>
      </c>
      <c r="CN12" s="474" t="str">
        <f t="shared" ref="CN12:CN31" si="14">IFERROR(CK12/CJ12,"")</f>
        <v/>
      </c>
      <c r="CO12" s="373"/>
      <c r="CP12" s="472"/>
      <c r="CQ12" s="472"/>
      <c r="CR12" s="472"/>
      <c r="CS12" s="473">
        <f>CP12-CQ12-CR12</f>
        <v>0</v>
      </c>
      <c r="CT12" s="474" t="str">
        <f t="shared" ref="CT12:CT31" si="15">IFERROR(CQ12/CP12,"")</f>
        <v/>
      </c>
      <c r="CU12" s="373"/>
      <c r="CV12" s="472"/>
      <c r="CW12" s="472"/>
      <c r="CX12" s="472"/>
      <c r="CY12" s="473">
        <f>CV12-CW12-CX12</f>
        <v>0</v>
      </c>
      <c r="CZ12" s="474" t="str">
        <f t="shared" ref="CZ12:CZ31" si="16">IFERROR(CW12/CV12,"")</f>
        <v/>
      </c>
      <c r="DA12" s="373"/>
      <c r="DB12" s="472"/>
      <c r="DC12" s="472"/>
      <c r="DD12" s="472"/>
      <c r="DE12" s="473">
        <f>DB12-DC12-DD12</f>
        <v>0</v>
      </c>
      <c r="DF12" s="474" t="str">
        <f t="shared" ref="DF12:DF31" si="17">IFERROR(DC12/DB12,"")</f>
        <v/>
      </c>
      <c r="DG12" s="373"/>
      <c r="DH12" s="472"/>
      <c r="DI12" s="472"/>
      <c r="DJ12" s="472"/>
      <c r="DK12" s="473">
        <f>DH12-DI12-DJ12</f>
        <v>0</v>
      </c>
      <c r="DL12" s="474" t="str">
        <f t="shared" ref="DL12:DL31" si="18">IFERROR(DI12/DH12,"")</f>
        <v/>
      </c>
      <c r="DM12" s="373"/>
      <c r="DN12" s="472"/>
      <c r="DO12" s="472"/>
      <c r="DP12" s="472"/>
      <c r="DQ12" s="473">
        <f>DN12-DO12-DP12</f>
        <v>0</v>
      </c>
      <c r="DR12" s="474" t="str">
        <f t="shared" ref="DR12:DR31" si="19">IFERROR(DO12/DN12,"")</f>
        <v/>
      </c>
    </row>
    <row r="13" spans="2:122" ht="14.25" customHeight="1" thickBot="1">
      <c r="B13" s="125" t="str">
        <f>Edital!C16</f>
        <v>RACIOCÍNIO LÓGICO MATEMÁTICO</v>
      </c>
      <c r="D13" s="50"/>
      <c r="E13" s="50"/>
      <c r="F13" s="50"/>
      <c r="G13" s="51">
        <f>D13-E13-F13</f>
        <v>0</v>
      </c>
      <c r="H13" s="161" t="str">
        <f t="shared" si="0"/>
        <v/>
      </c>
      <c r="J13" s="475"/>
      <c r="K13" s="475"/>
      <c r="L13" s="475"/>
      <c r="M13" s="476">
        <f>J13-K13-L13</f>
        <v>0</v>
      </c>
      <c r="N13" s="477" t="str">
        <f t="shared" si="1"/>
        <v/>
      </c>
      <c r="O13" s="373"/>
      <c r="P13" s="475"/>
      <c r="Q13" s="475"/>
      <c r="R13" s="475"/>
      <c r="S13" s="476">
        <f>P13-Q13-R13</f>
        <v>0</v>
      </c>
      <c r="T13" s="477" t="str">
        <f t="shared" si="2"/>
        <v/>
      </c>
      <c r="U13" s="373"/>
      <c r="V13" s="475"/>
      <c r="W13" s="475"/>
      <c r="X13" s="475"/>
      <c r="Y13" s="476">
        <f>V13-W13-X13</f>
        <v>0</v>
      </c>
      <c r="Z13" s="477" t="str">
        <f t="shared" si="3"/>
        <v/>
      </c>
      <c r="AA13" s="373"/>
      <c r="AB13" s="475"/>
      <c r="AC13" s="475"/>
      <c r="AD13" s="475"/>
      <c r="AE13" s="476">
        <f>AB13-AC13-AD13</f>
        <v>0</v>
      </c>
      <c r="AF13" s="477" t="str">
        <f t="shared" si="4"/>
        <v/>
      </c>
      <c r="AG13" s="373"/>
      <c r="AH13" s="475"/>
      <c r="AI13" s="475"/>
      <c r="AJ13" s="475"/>
      <c r="AK13" s="476">
        <f>AH13-AI13-AJ13</f>
        <v>0</v>
      </c>
      <c r="AL13" s="477" t="str">
        <f t="shared" si="5"/>
        <v/>
      </c>
      <c r="AM13" s="373"/>
      <c r="AN13" s="475"/>
      <c r="AO13" s="475"/>
      <c r="AP13" s="475"/>
      <c r="AQ13" s="476">
        <f>AN13-AO13-AP13</f>
        <v>0</v>
      </c>
      <c r="AR13" s="477" t="str">
        <f t="shared" si="6"/>
        <v/>
      </c>
      <c r="AS13" s="373"/>
      <c r="AT13" s="475"/>
      <c r="AU13" s="475"/>
      <c r="AV13" s="475"/>
      <c r="AW13" s="476">
        <f>AT13-AU13-AV13</f>
        <v>0</v>
      </c>
      <c r="AX13" s="477" t="str">
        <f t="shared" si="7"/>
        <v/>
      </c>
      <c r="AY13" s="373"/>
      <c r="AZ13" s="475"/>
      <c r="BA13" s="475"/>
      <c r="BB13" s="475"/>
      <c r="BC13" s="476">
        <f>AZ13-BA13-BB13</f>
        <v>0</v>
      </c>
      <c r="BD13" s="477" t="str">
        <f t="shared" si="8"/>
        <v/>
      </c>
      <c r="BE13" s="373"/>
      <c r="BF13" s="475"/>
      <c r="BG13" s="475"/>
      <c r="BH13" s="475"/>
      <c r="BI13" s="476">
        <f>BF13-BG13-BH13</f>
        <v>0</v>
      </c>
      <c r="BJ13" s="477" t="str">
        <f t="shared" si="9"/>
        <v/>
      </c>
      <c r="BK13" s="373"/>
      <c r="BL13" s="475"/>
      <c r="BM13" s="475"/>
      <c r="BN13" s="475"/>
      <c r="BO13" s="476">
        <f>BL13-BM13-BN13</f>
        <v>0</v>
      </c>
      <c r="BP13" s="477" t="str">
        <f t="shared" si="10"/>
        <v/>
      </c>
      <c r="BQ13" s="373"/>
      <c r="BR13" s="475"/>
      <c r="BS13" s="475"/>
      <c r="BT13" s="475"/>
      <c r="BU13" s="476">
        <f>BR13-BS13-BT13</f>
        <v>0</v>
      </c>
      <c r="BV13" s="477" t="str">
        <f t="shared" si="11"/>
        <v/>
      </c>
      <c r="BW13" s="373"/>
      <c r="BX13" s="475"/>
      <c r="BY13" s="475"/>
      <c r="BZ13" s="475"/>
      <c r="CA13" s="476">
        <f>BX13-BY13-BZ13</f>
        <v>0</v>
      </c>
      <c r="CB13" s="477" t="str">
        <f t="shared" si="12"/>
        <v/>
      </c>
      <c r="CC13" s="373"/>
      <c r="CD13" s="475"/>
      <c r="CE13" s="475"/>
      <c r="CF13" s="475"/>
      <c r="CG13" s="476">
        <f>CD13-CE13-CF13</f>
        <v>0</v>
      </c>
      <c r="CH13" s="477" t="str">
        <f t="shared" si="13"/>
        <v/>
      </c>
      <c r="CI13" s="373"/>
      <c r="CJ13" s="475"/>
      <c r="CK13" s="475"/>
      <c r="CL13" s="475"/>
      <c r="CM13" s="476">
        <f>CJ13-CK13-CL13</f>
        <v>0</v>
      </c>
      <c r="CN13" s="477" t="str">
        <f t="shared" si="14"/>
        <v/>
      </c>
      <c r="CO13" s="373"/>
      <c r="CP13" s="475"/>
      <c r="CQ13" s="475"/>
      <c r="CR13" s="475"/>
      <c r="CS13" s="476">
        <f>CP13-CQ13-CR13</f>
        <v>0</v>
      </c>
      <c r="CT13" s="477" t="str">
        <f t="shared" si="15"/>
        <v/>
      </c>
      <c r="CU13" s="373"/>
      <c r="CV13" s="475"/>
      <c r="CW13" s="475"/>
      <c r="CX13" s="475"/>
      <c r="CY13" s="476">
        <f>CV13-CW13-CX13</f>
        <v>0</v>
      </c>
      <c r="CZ13" s="477" t="str">
        <f t="shared" si="16"/>
        <v/>
      </c>
      <c r="DA13" s="373"/>
      <c r="DB13" s="475"/>
      <c r="DC13" s="475"/>
      <c r="DD13" s="475"/>
      <c r="DE13" s="476">
        <f>DB13-DC13-DD13</f>
        <v>0</v>
      </c>
      <c r="DF13" s="477" t="str">
        <f t="shared" si="17"/>
        <v/>
      </c>
      <c r="DG13" s="373"/>
      <c r="DH13" s="475"/>
      <c r="DI13" s="475"/>
      <c r="DJ13" s="475"/>
      <c r="DK13" s="476">
        <f>DH13-DI13-DJ13</f>
        <v>0</v>
      </c>
      <c r="DL13" s="477" t="str">
        <f t="shared" si="18"/>
        <v/>
      </c>
      <c r="DM13" s="373"/>
      <c r="DN13" s="475"/>
      <c r="DO13" s="475"/>
      <c r="DP13" s="475"/>
      <c r="DQ13" s="476">
        <f>DN13-DO13-DP13</f>
        <v>0</v>
      </c>
      <c r="DR13" s="477" t="str">
        <f t="shared" si="19"/>
        <v/>
      </c>
    </row>
    <row r="14" spans="2:122" ht="14.25" customHeight="1" thickBot="1">
      <c r="B14" s="126" t="str">
        <f>Edital!C17</f>
        <v>INFORMÁTICA</v>
      </c>
      <c r="D14" s="50"/>
      <c r="E14" s="50"/>
      <c r="F14" s="50"/>
      <c r="G14" s="51">
        <f t="shared" ref="G14:G31" si="20">D14-E14-F14</f>
        <v>0</v>
      </c>
      <c r="H14" s="161" t="str">
        <f t="shared" si="0"/>
        <v/>
      </c>
      <c r="J14" s="475"/>
      <c r="K14" s="475"/>
      <c r="L14" s="475"/>
      <c r="M14" s="476">
        <f t="shared" ref="M14:M31" si="21">J14-K14-L14</f>
        <v>0</v>
      </c>
      <c r="N14" s="477" t="str">
        <f t="shared" si="1"/>
        <v/>
      </c>
      <c r="O14" s="373"/>
      <c r="P14" s="475"/>
      <c r="Q14" s="475"/>
      <c r="R14" s="475"/>
      <c r="S14" s="476">
        <f t="shared" ref="S14:S31" si="22">P14-Q14-R14</f>
        <v>0</v>
      </c>
      <c r="T14" s="477" t="str">
        <f t="shared" si="2"/>
        <v/>
      </c>
      <c r="U14" s="373"/>
      <c r="V14" s="475"/>
      <c r="W14" s="475"/>
      <c r="X14" s="475"/>
      <c r="Y14" s="476">
        <f t="shared" ref="Y14:Y31" si="23">V14-W14-X14</f>
        <v>0</v>
      </c>
      <c r="Z14" s="477" t="str">
        <f t="shared" si="3"/>
        <v/>
      </c>
      <c r="AA14" s="373"/>
      <c r="AB14" s="475"/>
      <c r="AC14" s="475"/>
      <c r="AD14" s="475"/>
      <c r="AE14" s="476">
        <f t="shared" ref="AE14:AE31" si="24">AB14-AC14-AD14</f>
        <v>0</v>
      </c>
      <c r="AF14" s="477" t="str">
        <f t="shared" si="4"/>
        <v/>
      </c>
      <c r="AG14" s="373"/>
      <c r="AH14" s="475"/>
      <c r="AI14" s="475"/>
      <c r="AJ14" s="475"/>
      <c r="AK14" s="476">
        <f t="shared" ref="AK14:AK31" si="25">AH14-AI14-AJ14</f>
        <v>0</v>
      </c>
      <c r="AL14" s="477" t="str">
        <f t="shared" si="5"/>
        <v/>
      </c>
      <c r="AM14" s="373"/>
      <c r="AN14" s="475"/>
      <c r="AO14" s="475"/>
      <c r="AP14" s="475"/>
      <c r="AQ14" s="476">
        <f t="shared" ref="AQ14:AQ31" si="26">AN14-AO14-AP14</f>
        <v>0</v>
      </c>
      <c r="AR14" s="477" t="str">
        <f t="shared" si="6"/>
        <v/>
      </c>
      <c r="AS14" s="373"/>
      <c r="AT14" s="475"/>
      <c r="AU14" s="475"/>
      <c r="AV14" s="475"/>
      <c r="AW14" s="476">
        <f t="shared" ref="AW14:AW31" si="27">AT14-AU14-AV14</f>
        <v>0</v>
      </c>
      <c r="AX14" s="477" t="str">
        <f t="shared" si="7"/>
        <v/>
      </c>
      <c r="AY14" s="373"/>
      <c r="AZ14" s="475"/>
      <c r="BA14" s="475"/>
      <c r="BB14" s="475"/>
      <c r="BC14" s="476">
        <f t="shared" ref="BC14:BC31" si="28">AZ14-BA14-BB14</f>
        <v>0</v>
      </c>
      <c r="BD14" s="477" t="str">
        <f t="shared" si="8"/>
        <v/>
      </c>
      <c r="BE14" s="373"/>
      <c r="BF14" s="475"/>
      <c r="BG14" s="475"/>
      <c r="BH14" s="475"/>
      <c r="BI14" s="476">
        <f t="shared" ref="BI14:BI31" si="29">BF14-BG14-BH14</f>
        <v>0</v>
      </c>
      <c r="BJ14" s="477" t="str">
        <f t="shared" si="9"/>
        <v/>
      </c>
      <c r="BK14" s="373"/>
      <c r="BL14" s="475"/>
      <c r="BM14" s="475"/>
      <c r="BN14" s="475"/>
      <c r="BO14" s="476">
        <f t="shared" ref="BO14:BO31" si="30">BL14-BM14-BN14</f>
        <v>0</v>
      </c>
      <c r="BP14" s="477" t="str">
        <f t="shared" si="10"/>
        <v/>
      </c>
      <c r="BQ14" s="373"/>
      <c r="BR14" s="475"/>
      <c r="BS14" s="475"/>
      <c r="BT14" s="475"/>
      <c r="BU14" s="476">
        <f t="shared" ref="BU14:BU31" si="31">BR14-BS14-BT14</f>
        <v>0</v>
      </c>
      <c r="BV14" s="477" t="str">
        <f t="shared" si="11"/>
        <v/>
      </c>
      <c r="BW14" s="373"/>
      <c r="BX14" s="475"/>
      <c r="BY14" s="475"/>
      <c r="BZ14" s="475"/>
      <c r="CA14" s="476">
        <f t="shared" ref="CA14:CA31" si="32">BX14-BY14-BZ14</f>
        <v>0</v>
      </c>
      <c r="CB14" s="477" t="str">
        <f t="shared" si="12"/>
        <v/>
      </c>
      <c r="CC14" s="373"/>
      <c r="CD14" s="475"/>
      <c r="CE14" s="475"/>
      <c r="CF14" s="475"/>
      <c r="CG14" s="476">
        <f t="shared" ref="CG14:CG31" si="33">CD14-CE14-CF14</f>
        <v>0</v>
      </c>
      <c r="CH14" s="477" t="str">
        <f t="shared" si="13"/>
        <v/>
      </c>
      <c r="CI14" s="373"/>
      <c r="CJ14" s="475"/>
      <c r="CK14" s="475"/>
      <c r="CL14" s="475"/>
      <c r="CM14" s="476">
        <f t="shared" ref="CM14:CM31" si="34">CJ14-CK14-CL14</f>
        <v>0</v>
      </c>
      <c r="CN14" s="477" t="str">
        <f t="shared" si="14"/>
        <v/>
      </c>
      <c r="CO14" s="373"/>
      <c r="CP14" s="475"/>
      <c r="CQ14" s="475"/>
      <c r="CR14" s="475"/>
      <c r="CS14" s="476">
        <f t="shared" ref="CS14:CS31" si="35">CP14-CQ14-CR14</f>
        <v>0</v>
      </c>
      <c r="CT14" s="477" t="str">
        <f t="shared" si="15"/>
        <v/>
      </c>
      <c r="CU14" s="373"/>
      <c r="CV14" s="475"/>
      <c r="CW14" s="475"/>
      <c r="CX14" s="475"/>
      <c r="CY14" s="476">
        <f t="shared" ref="CY14:CY31" si="36">CV14-CW14-CX14</f>
        <v>0</v>
      </c>
      <c r="CZ14" s="477" t="str">
        <f t="shared" si="16"/>
        <v/>
      </c>
      <c r="DA14" s="373"/>
      <c r="DB14" s="475"/>
      <c r="DC14" s="475"/>
      <c r="DD14" s="475"/>
      <c r="DE14" s="476">
        <f t="shared" ref="DE14:DE31" si="37">DB14-DC14-DD14</f>
        <v>0</v>
      </c>
      <c r="DF14" s="477" t="str">
        <f t="shared" si="17"/>
        <v/>
      </c>
      <c r="DG14" s="373"/>
      <c r="DH14" s="475"/>
      <c r="DI14" s="475"/>
      <c r="DJ14" s="475"/>
      <c r="DK14" s="476">
        <f t="shared" ref="DK14:DK31" si="38">DH14-DI14-DJ14</f>
        <v>0</v>
      </c>
      <c r="DL14" s="477" t="str">
        <f t="shared" si="18"/>
        <v/>
      </c>
      <c r="DM14" s="373"/>
      <c r="DN14" s="475"/>
      <c r="DO14" s="475"/>
      <c r="DP14" s="475"/>
      <c r="DQ14" s="476">
        <f t="shared" ref="DQ14:DQ31" si="39">DN14-DO14-DP14</f>
        <v>0</v>
      </c>
      <c r="DR14" s="477" t="str">
        <f t="shared" si="19"/>
        <v/>
      </c>
    </row>
    <row r="15" spans="2:122" ht="14.25" customHeight="1" thickBot="1">
      <c r="B15" s="446">
        <f>Edital!C18</f>
        <v>0</v>
      </c>
      <c r="D15" s="50"/>
      <c r="E15" s="50"/>
      <c r="F15" s="50"/>
      <c r="G15" s="51">
        <f t="shared" si="20"/>
        <v>0</v>
      </c>
      <c r="H15" s="161" t="str">
        <f t="shared" si="0"/>
        <v/>
      </c>
      <c r="J15" s="475"/>
      <c r="K15" s="475"/>
      <c r="L15" s="475"/>
      <c r="M15" s="476">
        <f t="shared" si="21"/>
        <v>0</v>
      </c>
      <c r="N15" s="477" t="str">
        <f t="shared" si="1"/>
        <v/>
      </c>
      <c r="O15" s="373"/>
      <c r="P15" s="475"/>
      <c r="Q15" s="475"/>
      <c r="R15" s="475"/>
      <c r="S15" s="476">
        <f t="shared" si="22"/>
        <v>0</v>
      </c>
      <c r="T15" s="477" t="str">
        <f t="shared" si="2"/>
        <v/>
      </c>
      <c r="U15" s="373"/>
      <c r="V15" s="475"/>
      <c r="W15" s="475"/>
      <c r="X15" s="475"/>
      <c r="Y15" s="476">
        <f t="shared" si="23"/>
        <v>0</v>
      </c>
      <c r="Z15" s="477" t="str">
        <f t="shared" si="3"/>
        <v/>
      </c>
      <c r="AA15" s="373"/>
      <c r="AB15" s="475"/>
      <c r="AC15" s="475"/>
      <c r="AD15" s="475"/>
      <c r="AE15" s="476">
        <f t="shared" si="24"/>
        <v>0</v>
      </c>
      <c r="AF15" s="477" t="str">
        <f t="shared" si="4"/>
        <v/>
      </c>
      <c r="AG15" s="373"/>
      <c r="AH15" s="475"/>
      <c r="AI15" s="475"/>
      <c r="AJ15" s="475"/>
      <c r="AK15" s="476">
        <f t="shared" si="25"/>
        <v>0</v>
      </c>
      <c r="AL15" s="477" t="str">
        <f t="shared" si="5"/>
        <v/>
      </c>
      <c r="AM15" s="373"/>
      <c r="AN15" s="475"/>
      <c r="AO15" s="475"/>
      <c r="AP15" s="475"/>
      <c r="AQ15" s="476">
        <f t="shared" si="26"/>
        <v>0</v>
      </c>
      <c r="AR15" s="477" t="str">
        <f t="shared" si="6"/>
        <v/>
      </c>
      <c r="AS15" s="373"/>
      <c r="AT15" s="475"/>
      <c r="AU15" s="475"/>
      <c r="AV15" s="475"/>
      <c r="AW15" s="476">
        <f t="shared" si="27"/>
        <v>0</v>
      </c>
      <c r="AX15" s="477" t="str">
        <f t="shared" si="7"/>
        <v/>
      </c>
      <c r="AY15" s="373"/>
      <c r="AZ15" s="475"/>
      <c r="BA15" s="475"/>
      <c r="BB15" s="475"/>
      <c r="BC15" s="476">
        <f t="shared" si="28"/>
        <v>0</v>
      </c>
      <c r="BD15" s="477" t="str">
        <f t="shared" si="8"/>
        <v/>
      </c>
      <c r="BE15" s="373"/>
      <c r="BF15" s="475"/>
      <c r="BG15" s="475"/>
      <c r="BH15" s="475"/>
      <c r="BI15" s="476">
        <f t="shared" si="29"/>
        <v>0</v>
      </c>
      <c r="BJ15" s="477" t="str">
        <f t="shared" si="9"/>
        <v/>
      </c>
      <c r="BK15" s="373"/>
      <c r="BL15" s="475"/>
      <c r="BM15" s="475"/>
      <c r="BN15" s="475"/>
      <c r="BO15" s="476">
        <f t="shared" si="30"/>
        <v>0</v>
      </c>
      <c r="BP15" s="477" t="str">
        <f t="shared" si="10"/>
        <v/>
      </c>
      <c r="BQ15" s="373"/>
      <c r="BR15" s="475"/>
      <c r="BS15" s="475"/>
      <c r="BT15" s="475"/>
      <c r="BU15" s="476">
        <f t="shared" si="31"/>
        <v>0</v>
      </c>
      <c r="BV15" s="477" t="str">
        <f t="shared" si="11"/>
        <v/>
      </c>
      <c r="BW15" s="373"/>
      <c r="BX15" s="475"/>
      <c r="BY15" s="475"/>
      <c r="BZ15" s="475"/>
      <c r="CA15" s="476">
        <f t="shared" si="32"/>
        <v>0</v>
      </c>
      <c r="CB15" s="477" t="str">
        <f t="shared" si="12"/>
        <v/>
      </c>
      <c r="CC15" s="373"/>
      <c r="CD15" s="475"/>
      <c r="CE15" s="475"/>
      <c r="CF15" s="475"/>
      <c r="CG15" s="476">
        <f t="shared" si="33"/>
        <v>0</v>
      </c>
      <c r="CH15" s="477" t="str">
        <f t="shared" si="13"/>
        <v/>
      </c>
      <c r="CI15" s="373"/>
      <c r="CJ15" s="475"/>
      <c r="CK15" s="475"/>
      <c r="CL15" s="475"/>
      <c r="CM15" s="476">
        <f t="shared" si="34"/>
        <v>0</v>
      </c>
      <c r="CN15" s="477" t="str">
        <f t="shared" si="14"/>
        <v/>
      </c>
      <c r="CO15" s="373"/>
      <c r="CP15" s="475"/>
      <c r="CQ15" s="475"/>
      <c r="CR15" s="475"/>
      <c r="CS15" s="476">
        <f t="shared" si="35"/>
        <v>0</v>
      </c>
      <c r="CT15" s="477" t="str">
        <f t="shared" si="15"/>
        <v/>
      </c>
      <c r="CU15" s="373"/>
      <c r="CV15" s="475"/>
      <c r="CW15" s="475"/>
      <c r="CX15" s="475"/>
      <c r="CY15" s="476">
        <f t="shared" si="36"/>
        <v>0</v>
      </c>
      <c r="CZ15" s="477" t="str">
        <f t="shared" si="16"/>
        <v/>
      </c>
      <c r="DA15" s="373"/>
      <c r="DB15" s="475"/>
      <c r="DC15" s="475"/>
      <c r="DD15" s="475"/>
      <c r="DE15" s="476">
        <f t="shared" si="37"/>
        <v>0</v>
      </c>
      <c r="DF15" s="477" t="str">
        <f t="shared" si="17"/>
        <v/>
      </c>
      <c r="DG15" s="373"/>
      <c r="DH15" s="475"/>
      <c r="DI15" s="475"/>
      <c r="DJ15" s="475"/>
      <c r="DK15" s="476">
        <f t="shared" si="38"/>
        <v>0</v>
      </c>
      <c r="DL15" s="477" t="str">
        <f t="shared" si="18"/>
        <v/>
      </c>
      <c r="DM15" s="373"/>
      <c r="DN15" s="475"/>
      <c r="DO15" s="475"/>
      <c r="DP15" s="475"/>
      <c r="DQ15" s="476">
        <f t="shared" si="39"/>
        <v>0</v>
      </c>
      <c r="DR15" s="477" t="str">
        <f t="shared" si="19"/>
        <v/>
      </c>
    </row>
    <row r="16" spans="2:122" ht="14.25" customHeight="1" thickBot="1">
      <c r="B16" s="446">
        <f>Edital!C19</f>
        <v>0</v>
      </c>
      <c r="D16" s="50"/>
      <c r="E16" s="50"/>
      <c r="F16" s="50"/>
      <c r="G16" s="51">
        <f t="shared" si="20"/>
        <v>0</v>
      </c>
      <c r="H16" s="161" t="str">
        <f t="shared" si="0"/>
        <v/>
      </c>
      <c r="J16" s="475"/>
      <c r="K16" s="475"/>
      <c r="L16" s="475"/>
      <c r="M16" s="476">
        <f t="shared" si="21"/>
        <v>0</v>
      </c>
      <c r="N16" s="477" t="str">
        <f t="shared" si="1"/>
        <v/>
      </c>
      <c r="O16" s="373"/>
      <c r="P16" s="475"/>
      <c r="Q16" s="475"/>
      <c r="R16" s="475"/>
      <c r="S16" s="476">
        <f t="shared" si="22"/>
        <v>0</v>
      </c>
      <c r="T16" s="477" t="str">
        <f t="shared" si="2"/>
        <v/>
      </c>
      <c r="U16" s="373"/>
      <c r="V16" s="475"/>
      <c r="W16" s="475"/>
      <c r="X16" s="475"/>
      <c r="Y16" s="476">
        <f t="shared" si="23"/>
        <v>0</v>
      </c>
      <c r="Z16" s="477" t="str">
        <f t="shared" si="3"/>
        <v/>
      </c>
      <c r="AA16" s="373"/>
      <c r="AB16" s="475"/>
      <c r="AC16" s="475"/>
      <c r="AD16" s="475"/>
      <c r="AE16" s="476">
        <f t="shared" si="24"/>
        <v>0</v>
      </c>
      <c r="AF16" s="477" t="str">
        <f t="shared" si="4"/>
        <v/>
      </c>
      <c r="AG16" s="373"/>
      <c r="AH16" s="475"/>
      <c r="AI16" s="475"/>
      <c r="AJ16" s="475"/>
      <c r="AK16" s="476">
        <f t="shared" si="25"/>
        <v>0</v>
      </c>
      <c r="AL16" s="477" t="str">
        <f t="shared" si="5"/>
        <v/>
      </c>
      <c r="AM16" s="373"/>
      <c r="AN16" s="475"/>
      <c r="AO16" s="475"/>
      <c r="AP16" s="475"/>
      <c r="AQ16" s="476">
        <f t="shared" si="26"/>
        <v>0</v>
      </c>
      <c r="AR16" s="477" t="str">
        <f t="shared" si="6"/>
        <v/>
      </c>
      <c r="AS16" s="373"/>
      <c r="AT16" s="475"/>
      <c r="AU16" s="475"/>
      <c r="AV16" s="475"/>
      <c r="AW16" s="476">
        <f t="shared" si="27"/>
        <v>0</v>
      </c>
      <c r="AX16" s="477" t="str">
        <f t="shared" si="7"/>
        <v/>
      </c>
      <c r="AY16" s="373"/>
      <c r="AZ16" s="475"/>
      <c r="BA16" s="475"/>
      <c r="BB16" s="475"/>
      <c r="BC16" s="476">
        <f t="shared" si="28"/>
        <v>0</v>
      </c>
      <c r="BD16" s="477" t="str">
        <f t="shared" si="8"/>
        <v/>
      </c>
      <c r="BE16" s="373"/>
      <c r="BF16" s="475"/>
      <c r="BG16" s="475"/>
      <c r="BH16" s="475"/>
      <c r="BI16" s="476">
        <f t="shared" si="29"/>
        <v>0</v>
      </c>
      <c r="BJ16" s="477" t="str">
        <f t="shared" si="9"/>
        <v/>
      </c>
      <c r="BK16" s="373"/>
      <c r="BL16" s="475"/>
      <c r="BM16" s="475"/>
      <c r="BN16" s="475"/>
      <c r="BO16" s="476">
        <f t="shared" si="30"/>
        <v>0</v>
      </c>
      <c r="BP16" s="477" t="str">
        <f t="shared" si="10"/>
        <v/>
      </c>
      <c r="BQ16" s="373"/>
      <c r="BR16" s="475"/>
      <c r="BS16" s="475"/>
      <c r="BT16" s="475"/>
      <c r="BU16" s="476">
        <f t="shared" si="31"/>
        <v>0</v>
      </c>
      <c r="BV16" s="477" t="str">
        <f t="shared" si="11"/>
        <v/>
      </c>
      <c r="BW16" s="373"/>
      <c r="BX16" s="475"/>
      <c r="BY16" s="475"/>
      <c r="BZ16" s="475"/>
      <c r="CA16" s="476">
        <f t="shared" si="32"/>
        <v>0</v>
      </c>
      <c r="CB16" s="477" t="str">
        <f t="shared" si="12"/>
        <v/>
      </c>
      <c r="CC16" s="373"/>
      <c r="CD16" s="475"/>
      <c r="CE16" s="475"/>
      <c r="CF16" s="475"/>
      <c r="CG16" s="476">
        <f t="shared" si="33"/>
        <v>0</v>
      </c>
      <c r="CH16" s="477" t="str">
        <f t="shared" si="13"/>
        <v/>
      </c>
      <c r="CI16" s="373"/>
      <c r="CJ16" s="475"/>
      <c r="CK16" s="475"/>
      <c r="CL16" s="475"/>
      <c r="CM16" s="476">
        <f t="shared" si="34"/>
        <v>0</v>
      </c>
      <c r="CN16" s="477" t="str">
        <f t="shared" si="14"/>
        <v/>
      </c>
      <c r="CO16" s="373"/>
      <c r="CP16" s="475"/>
      <c r="CQ16" s="475"/>
      <c r="CR16" s="475"/>
      <c r="CS16" s="476">
        <f t="shared" si="35"/>
        <v>0</v>
      </c>
      <c r="CT16" s="477" t="str">
        <f t="shared" si="15"/>
        <v/>
      </c>
      <c r="CU16" s="373"/>
      <c r="CV16" s="475"/>
      <c r="CW16" s="475"/>
      <c r="CX16" s="475"/>
      <c r="CY16" s="476">
        <f t="shared" si="36"/>
        <v>0</v>
      </c>
      <c r="CZ16" s="477" t="str">
        <f t="shared" si="16"/>
        <v/>
      </c>
      <c r="DA16" s="373"/>
      <c r="DB16" s="475"/>
      <c r="DC16" s="475"/>
      <c r="DD16" s="475"/>
      <c r="DE16" s="476">
        <f t="shared" si="37"/>
        <v>0</v>
      </c>
      <c r="DF16" s="477" t="str">
        <f t="shared" si="17"/>
        <v/>
      </c>
      <c r="DG16" s="373"/>
      <c r="DH16" s="475"/>
      <c r="DI16" s="475"/>
      <c r="DJ16" s="475"/>
      <c r="DK16" s="476">
        <f t="shared" si="38"/>
        <v>0</v>
      </c>
      <c r="DL16" s="477" t="str">
        <f t="shared" si="18"/>
        <v/>
      </c>
      <c r="DM16" s="373"/>
      <c r="DN16" s="475"/>
      <c r="DO16" s="475"/>
      <c r="DP16" s="475"/>
      <c r="DQ16" s="476">
        <f t="shared" si="39"/>
        <v>0</v>
      </c>
      <c r="DR16" s="477" t="str">
        <f t="shared" si="19"/>
        <v/>
      </c>
    </row>
    <row r="17" spans="2:122" ht="14.25" customHeight="1" thickBot="1">
      <c r="B17" s="447">
        <f>Edital!C20</f>
        <v>0</v>
      </c>
      <c r="D17" s="50"/>
      <c r="E17" s="50"/>
      <c r="F17" s="50"/>
      <c r="G17" s="51">
        <f t="shared" si="20"/>
        <v>0</v>
      </c>
      <c r="H17" s="161" t="str">
        <f t="shared" si="0"/>
        <v/>
      </c>
      <c r="J17" s="475"/>
      <c r="K17" s="475"/>
      <c r="L17" s="475"/>
      <c r="M17" s="476">
        <f t="shared" si="21"/>
        <v>0</v>
      </c>
      <c r="N17" s="477" t="str">
        <f t="shared" si="1"/>
        <v/>
      </c>
      <c r="O17" s="373"/>
      <c r="P17" s="475"/>
      <c r="Q17" s="475"/>
      <c r="R17" s="475"/>
      <c r="S17" s="476">
        <f t="shared" si="22"/>
        <v>0</v>
      </c>
      <c r="T17" s="477" t="str">
        <f t="shared" si="2"/>
        <v/>
      </c>
      <c r="U17" s="373"/>
      <c r="V17" s="475"/>
      <c r="W17" s="475"/>
      <c r="X17" s="475"/>
      <c r="Y17" s="476">
        <f t="shared" si="23"/>
        <v>0</v>
      </c>
      <c r="Z17" s="477" t="str">
        <f t="shared" si="3"/>
        <v/>
      </c>
      <c r="AA17" s="373"/>
      <c r="AB17" s="475"/>
      <c r="AC17" s="475"/>
      <c r="AD17" s="475"/>
      <c r="AE17" s="476">
        <f t="shared" si="24"/>
        <v>0</v>
      </c>
      <c r="AF17" s="477" t="str">
        <f t="shared" si="4"/>
        <v/>
      </c>
      <c r="AG17" s="373"/>
      <c r="AH17" s="475"/>
      <c r="AI17" s="475"/>
      <c r="AJ17" s="475"/>
      <c r="AK17" s="476">
        <f t="shared" si="25"/>
        <v>0</v>
      </c>
      <c r="AL17" s="477" t="str">
        <f t="shared" si="5"/>
        <v/>
      </c>
      <c r="AM17" s="373"/>
      <c r="AN17" s="475"/>
      <c r="AO17" s="475"/>
      <c r="AP17" s="475"/>
      <c r="AQ17" s="476">
        <f t="shared" si="26"/>
        <v>0</v>
      </c>
      <c r="AR17" s="477" t="str">
        <f t="shared" si="6"/>
        <v/>
      </c>
      <c r="AS17" s="373"/>
      <c r="AT17" s="475"/>
      <c r="AU17" s="475"/>
      <c r="AV17" s="475"/>
      <c r="AW17" s="476">
        <f t="shared" si="27"/>
        <v>0</v>
      </c>
      <c r="AX17" s="477" t="str">
        <f t="shared" si="7"/>
        <v/>
      </c>
      <c r="AY17" s="373"/>
      <c r="AZ17" s="475"/>
      <c r="BA17" s="475"/>
      <c r="BB17" s="475"/>
      <c r="BC17" s="476">
        <f t="shared" si="28"/>
        <v>0</v>
      </c>
      <c r="BD17" s="477" t="str">
        <f t="shared" si="8"/>
        <v/>
      </c>
      <c r="BE17" s="373"/>
      <c r="BF17" s="475"/>
      <c r="BG17" s="475"/>
      <c r="BH17" s="475"/>
      <c r="BI17" s="476">
        <f t="shared" si="29"/>
        <v>0</v>
      </c>
      <c r="BJ17" s="477" t="str">
        <f t="shared" si="9"/>
        <v/>
      </c>
      <c r="BK17" s="373"/>
      <c r="BL17" s="475"/>
      <c r="BM17" s="475"/>
      <c r="BN17" s="475"/>
      <c r="BO17" s="476">
        <f t="shared" si="30"/>
        <v>0</v>
      </c>
      <c r="BP17" s="477" t="str">
        <f t="shared" si="10"/>
        <v/>
      </c>
      <c r="BQ17" s="373"/>
      <c r="BR17" s="475"/>
      <c r="BS17" s="475"/>
      <c r="BT17" s="475"/>
      <c r="BU17" s="476">
        <f t="shared" si="31"/>
        <v>0</v>
      </c>
      <c r="BV17" s="477" t="str">
        <f t="shared" si="11"/>
        <v/>
      </c>
      <c r="BW17" s="373"/>
      <c r="BX17" s="475"/>
      <c r="BY17" s="475"/>
      <c r="BZ17" s="475"/>
      <c r="CA17" s="476">
        <f t="shared" si="32"/>
        <v>0</v>
      </c>
      <c r="CB17" s="477" t="str">
        <f t="shared" si="12"/>
        <v/>
      </c>
      <c r="CC17" s="373"/>
      <c r="CD17" s="475"/>
      <c r="CE17" s="475"/>
      <c r="CF17" s="475"/>
      <c r="CG17" s="476">
        <f t="shared" si="33"/>
        <v>0</v>
      </c>
      <c r="CH17" s="477" t="str">
        <f t="shared" si="13"/>
        <v/>
      </c>
      <c r="CI17" s="373"/>
      <c r="CJ17" s="475"/>
      <c r="CK17" s="475"/>
      <c r="CL17" s="475"/>
      <c r="CM17" s="476">
        <f t="shared" si="34"/>
        <v>0</v>
      </c>
      <c r="CN17" s="477" t="str">
        <f t="shared" si="14"/>
        <v/>
      </c>
      <c r="CO17" s="373"/>
      <c r="CP17" s="475"/>
      <c r="CQ17" s="475"/>
      <c r="CR17" s="475"/>
      <c r="CS17" s="476">
        <f t="shared" si="35"/>
        <v>0</v>
      </c>
      <c r="CT17" s="477" t="str">
        <f t="shared" si="15"/>
        <v/>
      </c>
      <c r="CU17" s="373"/>
      <c r="CV17" s="475"/>
      <c r="CW17" s="475"/>
      <c r="CX17" s="475"/>
      <c r="CY17" s="476">
        <f t="shared" si="36"/>
        <v>0</v>
      </c>
      <c r="CZ17" s="477" t="str">
        <f t="shared" si="16"/>
        <v/>
      </c>
      <c r="DA17" s="373"/>
      <c r="DB17" s="475"/>
      <c r="DC17" s="475"/>
      <c r="DD17" s="475"/>
      <c r="DE17" s="476">
        <f t="shared" si="37"/>
        <v>0</v>
      </c>
      <c r="DF17" s="477" t="str">
        <f t="shared" si="17"/>
        <v/>
      </c>
      <c r="DG17" s="373"/>
      <c r="DH17" s="475"/>
      <c r="DI17" s="475"/>
      <c r="DJ17" s="475"/>
      <c r="DK17" s="476">
        <f t="shared" si="38"/>
        <v>0</v>
      </c>
      <c r="DL17" s="477" t="str">
        <f t="shared" si="18"/>
        <v/>
      </c>
      <c r="DM17" s="373"/>
      <c r="DN17" s="475"/>
      <c r="DO17" s="475"/>
      <c r="DP17" s="475"/>
      <c r="DQ17" s="476">
        <f t="shared" si="39"/>
        <v>0</v>
      </c>
      <c r="DR17" s="477" t="str">
        <f t="shared" si="19"/>
        <v/>
      </c>
    </row>
    <row r="18" spans="2:122" ht="14.25" customHeight="1" thickBot="1">
      <c r="B18" s="446">
        <f>Edital!C21</f>
        <v>0</v>
      </c>
      <c r="D18" s="50"/>
      <c r="E18" s="50"/>
      <c r="F18" s="50"/>
      <c r="G18" s="51">
        <f t="shared" si="20"/>
        <v>0</v>
      </c>
      <c r="H18" s="161" t="str">
        <f t="shared" si="0"/>
        <v/>
      </c>
      <c r="J18" s="475"/>
      <c r="K18" s="475"/>
      <c r="L18" s="475"/>
      <c r="M18" s="476">
        <f t="shared" si="21"/>
        <v>0</v>
      </c>
      <c r="N18" s="477" t="str">
        <f t="shared" si="1"/>
        <v/>
      </c>
      <c r="O18" s="373"/>
      <c r="P18" s="475"/>
      <c r="Q18" s="475"/>
      <c r="R18" s="475"/>
      <c r="S18" s="476">
        <f t="shared" si="22"/>
        <v>0</v>
      </c>
      <c r="T18" s="477" t="str">
        <f t="shared" si="2"/>
        <v/>
      </c>
      <c r="U18" s="373"/>
      <c r="V18" s="475"/>
      <c r="W18" s="475"/>
      <c r="X18" s="475"/>
      <c r="Y18" s="476">
        <f t="shared" si="23"/>
        <v>0</v>
      </c>
      <c r="Z18" s="477" t="str">
        <f t="shared" si="3"/>
        <v/>
      </c>
      <c r="AA18" s="373"/>
      <c r="AB18" s="475"/>
      <c r="AC18" s="475"/>
      <c r="AD18" s="475"/>
      <c r="AE18" s="476">
        <f t="shared" si="24"/>
        <v>0</v>
      </c>
      <c r="AF18" s="477" t="str">
        <f t="shared" si="4"/>
        <v/>
      </c>
      <c r="AG18" s="373"/>
      <c r="AH18" s="475"/>
      <c r="AI18" s="475"/>
      <c r="AJ18" s="475"/>
      <c r="AK18" s="476">
        <f t="shared" si="25"/>
        <v>0</v>
      </c>
      <c r="AL18" s="477" t="str">
        <f t="shared" si="5"/>
        <v/>
      </c>
      <c r="AM18" s="373"/>
      <c r="AN18" s="475"/>
      <c r="AO18" s="475"/>
      <c r="AP18" s="475"/>
      <c r="AQ18" s="476">
        <f t="shared" si="26"/>
        <v>0</v>
      </c>
      <c r="AR18" s="477" t="str">
        <f t="shared" si="6"/>
        <v/>
      </c>
      <c r="AS18" s="373"/>
      <c r="AT18" s="475"/>
      <c r="AU18" s="475"/>
      <c r="AV18" s="475"/>
      <c r="AW18" s="476">
        <f t="shared" si="27"/>
        <v>0</v>
      </c>
      <c r="AX18" s="477" t="str">
        <f t="shared" si="7"/>
        <v/>
      </c>
      <c r="AY18" s="373"/>
      <c r="AZ18" s="475"/>
      <c r="BA18" s="475"/>
      <c r="BB18" s="475"/>
      <c r="BC18" s="476">
        <f t="shared" si="28"/>
        <v>0</v>
      </c>
      <c r="BD18" s="477" t="str">
        <f t="shared" si="8"/>
        <v/>
      </c>
      <c r="BE18" s="373"/>
      <c r="BF18" s="475"/>
      <c r="BG18" s="475"/>
      <c r="BH18" s="475"/>
      <c r="BI18" s="476">
        <f t="shared" si="29"/>
        <v>0</v>
      </c>
      <c r="BJ18" s="477" t="str">
        <f t="shared" si="9"/>
        <v/>
      </c>
      <c r="BK18" s="373"/>
      <c r="BL18" s="475"/>
      <c r="BM18" s="475"/>
      <c r="BN18" s="475"/>
      <c r="BO18" s="476">
        <f t="shared" si="30"/>
        <v>0</v>
      </c>
      <c r="BP18" s="477" t="str">
        <f t="shared" si="10"/>
        <v/>
      </c>
      <c r="BQ18" s="373"/>
      <c r="BR18" s="475"/>
      <c r="BS18" s="475"/>
      <c r="BT18" s="475"/>
      <c r="BU18" s="476">
        <f t="shared" si="31"/>
        <v>0</v>
      </c>
      <c r="BV18" s="477" t="str">
        <f t="shared" si="11"/>
        <v/>
      </c>
      <c r="BW18" s="373"/>
      <c r="BX18" s="475"/>
      <c r="BY18" s="475"/>
      <c r="BZ18" s="475"/>
      <c r="CA18" s="476">
        <f t="shared" si="32"/>
        <v>0</v>
      </c>
      <c r="CB18" s="477" t="str">
        <f t="shared" si="12"/>
        <v/>
      </c>
      <c r="CC18" s="373"/>
      <c r="CD18" s="475"/>
      <c r="CE18" s="475"/>
      <c r="CF18" s="475"/>
      <c r="CG18" s="476">
        <f t="shared" si="33"/>
        <v>0</v>
      </c>
      <c r="CH18" s="477" t="str">
        <f t="shared" si="13"/>
        <v/>
      </c>
      <c r="CI18" s="373"/>
      <c r="CJ18" s="475"/>
      <c r="CK18" s="475"/>
      <c r="CL18" s="475"/>
      <c r="CM18" s="476">
        <f t="shared" si="34"/>
        <v>0</v>
      </c>
      <c r="CN18" s="477" t="str">
        <f t="shared" si="14"/>
        <v/>
      </c>
      <c r="CO18" s="373"/>
      <c r="CP18" s="475"/>
      <c r="CQ18" s="475"/>
      <c r="CR18" s="475"/>
      <c r="CS18" s="476">
        <f t="shared" si="35"/>
        <v>0</v>
      </c>
      <c r="CT18" s="477" t="str">
        <f t="shared" si="15"/>
        <v/>
      </c>
      <c r="CU18" s="373"/>
      <c r="CV18" s="475"/>
      <c r="CW18" s="475"/>
      <c r="CX18" s="475"/>
      <c r="CY18" s="476">
        <f t="shared" si="36"/>
        <v>0</v>
      </c>
      <c r="CZ18" s="477" t="str">
        <f t="shared" si="16"/>
        <v/>
      </c>
      <c r="DA18" s="373"/>
      <c r="DB18" s="475"/>
      <c r="DC18" s="475"/>
      <c r="DD18" s="475"/>
      <c r="DE18" s="476">
        <f t="shared" si="37"/>
        <v>0</v>
      </c>
      <c r="DF18" s="477" t="str">
        <f t="shared" si="17"/>
        <v/>
      </c>
      <c r="DG18" s="373"/>
      <c r="DH18" s="475"/>
      <c r="DI18" s="475"/>
      <c r="DJ18" s="475"/>
      <c r="DK18" s="476">
        <f t="shared" si="38"/>
        <v>0</v>
      </c>
      <c r="DL18" s="477" t="str">
        <f t="shared" si="18"/>
        <v/>
      </c>
      <c r="DM18" s="373"/>
      <c r="DN18" s="475"/>
      <c r="DO18" s="475"/>
      <c r="DP18" s="475"/>
      <c r="DQ18" s="476">
        <f t="shared" si="39"/>
        <v>0</v>
      </c>
      <c r="DR18" s="477" t="str">
        <f t="shared" si="19"/>
        <v/>
      </c>
    </row>
    <row r="19" spans="2:122" ht="14.25" customHeight="1" thickBot="1">
      <c r="B19" s="446">
        <f>Edital!C22</f>
        <v>0</v>
      </c>
      <c r="D19" s="50"/>
      <c r="E19" s="50"/>
      <c r="F19" s="50"/>
      <c r="G19" s="51">
        <f t="shared" si="20"/>
        <v>0</v>
      </c>
      <c r="H19" s="161" t="str">
        <f t="shared" si="0"/>
        <v/>
      </c>
      <c r="J19" s="475"/>
      <c r="K19" s="475"/>
      <c r="L19" s="475"/>
      <c r="M19" s="476">
        <f t="shared" si="21"/>
        <v>0</v>
      </c>
      <c r="N19" s="477" t="str">
        <f t="shared" si="1"/>
        <v/>
      </c>
      <c r="O19" s="373"/>
      <c r="P19" s="475"/>
      <c r="Q19" s="475"/>
      <c r="R19" s="475"/>
      <c r="S19" s="476">
        <f t="shared" si="22"/>
        <v>0</v>
      </c>
      <c r="T19" s="477" t="str">
        <f t="shared" si="2"/>
        <v/>
      </c>
      <c r="U19" s="373"/>
      <c r="V19" s="475"/>
      <c r="W19" s="475"/>
      <c r="X19" s="475"/>
      <c r="Y19" s="476">
        <f t="shared" si="23"/>
        <v>0</v>
      </c>
      <c r="Z19" s="477" t="str">
        <f t="shared" si="3"/>
        <v/>
      </c>
      <c r="AA19" s="373"/>
      <c r="AB19" s="475"/>
      <c r="AC19" s="475"/>
      <c r="AD19" s="475"/>
      <c r="AE19" s="476">
        <f t="shared" si="24"/>
        <v>0</v>
      </c>
      <c r="AF19" s="477" t="str">
        <f t="shared" si="4"/>
        <v/>
      </c>
      <c r="AG19" s="373"/>
      <c r="AH19" s="475"/>
      <c r="AI19" s="475"/>
      <c r="AJ19" s="475"/>
      <c r="AK19" s="476">
        <f t="shared" si="25"/>
        <v>0</v>
      </c>
      <c r="AL19" s="477" t="str">
        <f t="shared" si="5"/>
        <v/>
      </c>
      <c r="AM19" s="373"/>
      <c r="AN19" s="475"/>
      <c r="AO19" s="475"/>
      <c r="AP19" s="475"/>
      <c r="AQ19" s="476">
        <f t="shared" si="26"/>
        <v>0</v>
      </c>
      <c r="AR19" s="477" t="str">
        <f t="shared" si="6"/>
        <v/>
      </c>
      <c r="AS19" s="373"/>
      <c r="AT19" s="475"/>
      <c r="AU19" s="475"/>
      <c r="AV19" s="475"/>
      <c r="AW19" s="476">
        <f t="shared" si="27"/>
        <v>0</v>
      </c>
      <c r="AX19" s="477" t="str">
        <f t="shared" si="7"/>
        <v/>
      </c>
      <c r="AY19" s="373"/>
      <c r="AZ19" s="475"/>
      <c r="BA19" s="475"/>
      <c r="BB19" s="475"/>
      <c r="BC19" s="476">
        <f t="shared" si="28"/>
        <v>0</v>
      </c>
      <c r="BD19" s="477" t="str">
        <f t="shared" si="8"/>
        <v/>
      </c>
      <c r="BE19" s="373"/>
      <c r="BF19" s="475"/>
      <c r="BG19" s="475"/>
      <c r="BH19" s="475"/>
      <c r="BI19" s="476">
        <f t="shared" si="29"/>
        <v>0</v>
      </c>
      <c r="BJ19" s="477" t="str">
        <f t="shared" si="9"/>
        <v/>
      </c>
      <c r="BK19" s="373"/>
      <c r="BL19" s="475"/>
      <c r="BM19" s="475"/>
      <c r="BN19" s="475"/>
      <c r="BO19" s="476">
        <f t="shared" si="30"/>
        <v>0</v>
      </c>
      <c r="BP19" s="477" t="str">
        <f t="shared" si="10"/>
        <v/>
      </c>
      <c r="BQ19" s="373"/>
      <c r="BR19" s="475"/>
      <c r="BS19" s="475"/>
      <c r="BT19" s="475"/>
      <c r="BU19" s="476">
        <f t="shared" si="31"/>
        <v>0</v>
      </c>
      <c r="BV19" s="477" t="str">
        <f t="shared" si="11"/>
        <v/>
      </c>
      <c r="BW19" s="373"/>
      <c r="BX19" s="475"/>
      <c r="BY19" s="475"/>
      <c r="BZ19" s="475"/>
      <c r="CA19" s="476">
        <f t="shared" si="32"/>
        <v>0</v>
      </c>
      <c r="CB19" s="477" t="str">
        <f t="shared" si="12"/>
        <v/>
      </c>
      <c r="CC19" s="373"/>
      <c r="CD19" s="475"/>
      <c r="CE19" s="475"/>
      <c r="CF19" s="475"/>
      <c r="CG19" s="476">
        <f t="shared" si="33"/>
        <v>0</v>
      </c>
      <c r="CH19" s="477" t="str">
        <f t="shared" si="13"/>
        <v/>
      </c>
      <c r="CI19" s="373"/>
      <c r="CJ19" s="475"/>
      <c r="CK19" s="475"/>
      <c r="CL19" s="475"/>
      <c r="CM19" s="476">
        <f t="shared" si="34"/>
        <v>0</v>
      </c>
      <c r="CN19" s="477" t="str">
        <f t="shared" si="14"/>
        <v/>
      </c>
      <c r="CO19" s="373"/>
      <c r="CP19" s="475"/>
      <c r="CQ19" s="475"/>
      <c r="CR19" s="475"/>
      <c r="CS19" s="476">
        <f t="shared" si="35"/>
        <v>0</v>
      </c>
      <c r="CT19" s="477" t="str">
        <f t="shared" si="15"/>
        <v/>
      </c>
      <c r="CU19" s="373"/>
      <c r="CV19" s="475"/>
      <c r="CW19" s="475"/>
      <c r="CX19" s="475"/>
      <c r="CY19" s="476">
        <f t="shared" si="36"/>
        <v>0</v>
      </c>
      <c r="CZ19" s="477" t="str">
        <f t="shared" si="16"/>
        <v/>
      </c>
      <c r="DA19" s="373"/>
      <c r="DB19" s="475"/>
      <c r="DC19" s="475"/>
      <c r="DD19" s="475"/>
      <c r="DE19" s="476">
        <f t="shared" si="37"/>
        <v>0</v>
      </c>
      <c r="DF19" s="477" t="str">
        <f t="shared" si="17"/>
        <v/>
      </c>
      <c r="DG19" s="373"/>
      <c r="DH19" s="475"/>
      <c r="DI19" s="475"/>
      <c r="DJ19" s="475"/>
      <c r="DK19" s="476">
        <f t="shared" si="38"/>
        <v>0</v>
      </c>
      <c r="DL19" s="477" t="str">
        <f t="shared" si="18"/>
        <v/>
      </c>
      <c r="DM19" s="373"/>
      <c r="DN19" s="475"/>
      <c r="DO19" s="475"/>
      <c r="DP19" s="475"/>
      <c r="DQ19" s="476">
        <f t="shared" si="39"/>
        <v>0</v>
      </c>
      <c r="DR19" s="477" t="str">
        <f t="shared" si="19"/>
        <v/>
      </c>
    </row>
    <row r="20" spans="2:122" ht="14.25" customHeight="1" thickBot="1">
      <c r="B20" s="447">
        <f>Edital!C23</f>
        <v>0</v>
      </c>
      <c r="D20" s="50"/>
      <c r="E20" s="50"/>
      <c r="F20" s="50"/>
      <c r="G20" s="51">
        <f t="shared" si="20"/>
        <v>0</v>
      </c>
      <c r="H20" s="161" t="str">
        <f t="shared" si="0"/>
        <v/>
      </c>
      <c r="J20" s="475"/>
      <c r="K20" s="475"/>
      <c r="L20" s="475"/>
      <c r="M20" s="476">
        <f t="shared" si="21"/>
        <v>0</v>
      </c>
      <c r="N20" s="477" t="str">
        <f t="shared" si="1"/>
        <v/>
      </c>
      <c r="O20" s="373"/>
      <c r="P20" s="475"/>
      <c r="Q20" s="475"/>
      <c r="R20" s="475"/>
      <c r="S20" s="476">
        <f t="shared" si="22"/>
        <v>0</v>
      </c>
      <c r="T20" s="477" t="str">
        <f t="shared" si="2"/>
        <v/>
      </c>
      <c r="U20" s="373"/>
      <c r="V20" s="475"/>
      <c r="W20" s="475"/>
      <c r="X20" s="475"/>
      <c r="Y20" s="476">
        <f t="shared" si="23"/>
        <v>0</v>
      </c>
      <c r="Z20" s="477" t="str">
        <f t="shared" si="3"/>
        <v/>
      </c>
      <c r="AA20" s="373"/>
      <c r="AB20" s="475"/>
      <c r="AC20" s="475"/>
      <c r="AD20" s="475"/>
      <c r="AE20" s="476">
        <f t="shared" si="24"/>
        <v>0</v>
      </c>
      <c r="AF20" s="477" t="str">
        <f t="shared" si="4"/>
        <v/>
      </c>
      <c r="AG20" s="373"/>
      <c r="AH20" s="475"/>
      <c r="AI20" s="475"/>
      <c r="AJ20" s="475"/>
      <c r="AK20" s="476">
        <f t="shared" si="25"/>
        <v>0</v>
      </c>
      <c r="AL20" s="477" t="str">
        <f t="shared" si="5"/>
        <v/>
      </c>
      <c r="AM20" s="373"/>
      <c r="AN20" s="475"/>
      <c r="AO20" s="475"/>
      <c r="AP20" s="475"/>
      <c r="AQ20" s="476">
        <f t="shared" si="26"/>
        <v>0</v>
      </c>
      <c r="AR20" s="477" t="str">
        <f t="shared" si="6"/>
        <v/>
      </c>
      <c r="AS20" s="373"/>
      <c r="AT20" s="475"/>
      <c r="AU20" s="475"/>
      <c r="AV20" s="475"/>
      <c r="AW20" s="476">
        <f t="shared" si="27"/>
        <v>0</v>
      </c>
      <c r="AX20" s="477" t="str">
        <f t="shared" si="7"/>
        <v/>
      </c>
      <c r="AY20" s="373"/>
      <c r="AZ20" s="475"/>
      <c r="BA20" s="475"/>
      <c r="BB20" s="475"/>
      <c r="BC20" s="476">
        <f t="shared" si="28"/>
        <v>0</v>
      </c>
      <c r="BD20" s="477" t="str">
        <f t="shared" si="8"/>
        <v/>
      </c>
      <c r="BE20" s="373"/>
      <c r="BF20" s="475"/>
      <c r="BG20" s="475"/>
      <c r="BH20" s="475"/>
      <c r="BI20" s="476">
        <f t="shared" si="29"/>
        <v>0</v>
      </c>
      <c r="BJ20" s="477" t="str">
        <f t="shared" si="9"/>
        <v/>
      </c>
      <c r="BK20" s="373"/>
      <c r="BL20" s="475"/>
      <c r="BM20" s="475"/>
      <c r="BN20" s="475"/>
      <c r="BO20" s="476">
        <f t="shared" si="30"/>
        <v>0</v>
      </c>
      <c r="BP20" s="477" t="str">
        <f t="shared" si="10"/>
        <v/>
      </c>
      <c r="BQ20" s="373"/>
      <c r="BR20" s="475"/>
      <c r="BS20" s="475"/>
      <c r="BT20" s="475"/>
      <c r="BU20" s="476">
        <f t="shared" si="31"/>
        <v>0</v>
      </c>
      <c r="BV20" s="477" t="str">
        <f t="shared" si="11"/>
        <v/>
      </c>
      <c r="BW20" s="373"/>
      <c r="BX20" s="475"/>
      <c r="BY20" s="475"/>
      <c r="BZ20" s="475"/>
      <c r="CA20" s="476">
        <f t="shared" si="32"/>
        <v>0</v>
      </c>
      <c r="CB20" s="477" t="str">
        <f t="shared" si="12"/>
        <v/>
      </c>
      <c r="CC20" s="373"/>
      <c r="CD20" s="475"/>
      <c r="CE20" s="475"/>
      <c r="CF20" s="475"/>
      <c r="CG20" s="476">
        <f t="shared" si="33"/>
        <v>0</v>
      </c>
      <c r="CH20" s="477" t="str">
        <f t="shared" si="13"/>
        <v/>
      </c>
      <c r="CI20" s="373"/>
      <c r="CJ20" s="475"/>
      <c r="CK20" s="475"/>
      <c r="CL20" s="475"/>
      <c r="CM20" s="476">
        <f t="shared" si="34"/>
        <v>0</v>
      </c>
      <c r="CN20" s="477" t="str">
        <f t="shared" si="14"/>
        <v/>
      </c>
      <c r="CO20" s="373"/>
      <c r="CP20" s="475"/>
      <c r="CQ20" s="475"/>
      <c r="CR20" s="475"/>
      <c r="CS20" s="476">
        <f t="shared" si="35"/>
        <v>0</v>
      </c>
      <c r="CT20" s="477" t="str">
        <f t="shared" si="15"/>
        <v/>
      </c>
      <c r="CU20" s="373"/>
      <c r="CV20" s="475"/>
      <c r="CW20" s="475"/>
      <c r="CX20" s="475"/>
      <c r="CY20" s="476">
        <f t="shared" si="36"/>
        <v>0</v>
      </c>
      <c r="CZ20" s="477" t="str">
        <f t="shared" si="16"/>
        <v/>
      </c>
      <c r="DA20" s="373"/>
      <c r="DB20" s="475"/>
      <c r="DC20" s="475"/>
      <c r="DD20" s="475"/>
      <c r="DE20" s="476">
        <f t="shared" si="37"/>
        <v>0</v>
      </c>
      <c r="DF20" s="477" t="str">
        <f t="shared" si="17"/>
        <v/>
      </c>
      <c r="DG20" s="373"/>
      <c r="DH20" s="475"/>
      <c r="DI20" s="475"/>
      <c r="DJ20" s="475"/>
      <c r="DK20" s="476">
        <f t="shared" si="38"/>
        <v>0</v>
      </c>
      <c r="DL20" s="477" t="str">
        <f t="shared" si="18"/>
        <v/>
      </c>
      <c r="DM20" s="373"/>
      <c r="DN20" s="475"/>
      <c r="DO20" s="475"/>
      <c r="DP20" s="475"/>
      <c r="DQ20" s="476">
        <f t="shared" si="39"/>
        <v>0</v>
      </c>
      <c r="DR20" s="477" t="str">
        <f t="shared" si="19"/>
        <v/>
      </c>
    </row>
    <row r="21" spans="2:122" ht="14.25" customHeight="1" thickBot="1">
      <c r="B21" s="446">
        <f>Edital!C24</f>
        <v>0</v>
      </c>
      <c r="D21" s="50"/>
      <c r="E21" s="50"/>
      <c r="F21" s="50"/>
      <c r="G21" s="51">
        <f t="shared" si="20"/>
        <v>0</v>
      </c>
      <c r="H21" s="161" t="str">
        <f t="shared" si="0"/>
        <v/>
      </c>
      <c r="J21" s="475"/>
      <c r="K21" s="475"/>
      <c r="L21" s="475"/>
      <c r="M21" s="476">
        <f t="shared" si="21"/>
        <v>0</v>
      </c>
      <c r="N21" s="477" t="str">
        <f t="shared" si="1"/>
        <v/>
      </c>
      <c r="O21" s="373"/>
      <c r="P21" s="475"/>
      <c r="Q21" s="475"/>
      <c r="R21" s="475"/>
      <c r="S21" s="476">
        <f t="shared" si="22"/>
        <v>0</v>
      </c>
      <c r="T21" s="477" t="str">
        <f t="shared" si="2"/>
        <v/>
      </c>
      <c r="U21" s="373"/>
      <c r="V21" s="475"/>
      <c r="W21" s="475"/>
      <c r="X21" s="475"/>
      <c r="Y21" s="476">
        <f t="shared" si="23"/>
        <v>0</v>
      </c>
      <c r="Z21" s="477" t="str">
        <f t="shared" si="3"/>
        <v/>
      </c>
      <c r="AA21" s="373"/>
      <c r="AB21" s="475"/>
      <c r="AC21" s="475"/>
      <c r="AD21" s="475"/>
      <c r="AE21" s="476">
        <f t="shared" si="24"/>
        <v>0</v>
      </c>
      <c r="AF21" s="477" t="str">
        <f t="shared" si="4"/>
        <v/>
      </c>
      <c r="AG21" s="373"/>
      <c r="AH21" s="475"/>
      <c r="AI21" s="475"/>
      <c r="AJ21" s="475"/>
      <c r="AK21" s="476">
        <f t="shared" si="25"/>
        <v>0</v>
      </c>
      <c r="AL21" s="477" t="str">
        <f t="shared" si="5"/>
        <v/>
      </c>
      <c r="AM21" s="373"/>
      <c r="AN21" s="475"/>
      <c r="AO21" s="475"/>
      <c r="AP21" s="475"/>
      <c r="AQ21" s="476">
        <f t="shared" si="26"/>
        <v>0</v>
      </c>
      <c r="AR21" s="477" t="str">
        <f t="shared" si="6"/>
        <v/>
      </c>
      <c r="AS21" s="373"/>
      <c r="AT21" s="475"/>
      <c r="AU21" s="475"/>
      <c r="AV21" s="475"/>
      <c r="AW21" s="476">
        <f t="shared" si="27"/>
        <v>0</v>
      </c>
      <c r="AX21" s="477" t="str">
        <f t="shared" si="7"/>
        <v/>
      </c>
      <c r="AY21" s="373"/>
      <c r="AZ21" s="475"/>
      <c r="BA21" s="475"/>
      <c r="BB21" s="475"/>
      <c r="BC21" s="476">
        <f t="shared" si="28"/>
        <v>0</v>
      </c>
      <c r="BD21" s="477" t="str">
        <f t="shared" si="8"/>
        <v/>
      </c>
      <c r="BE21" s="373"/>
      <c r="BF21" s="475"/>
      <c r="BG21" s="475"/>
      <c r="BH21" s="475"/>
      <c r="BI21" s="476">
        <f t="shared" si="29"/>
        <v>0</v>
      </c>
      <c r="BJ21" s="477" t="str">
        <f t="shared" si="9"/>
        <v/>
      </c>
      <c r="BK21" s="373"/>
      <c r="BL21" s="475"/>
      <c r="BM21" s="475"/>
      <c r="BN21" s="475"/>
      <c r="BO21" s="476">
        <f t="shared" si="30"/>
        <v>0</v>
      </c>
      <c r="BP21" s="477" t="str">
        <f t="shared" si="10"/>
        <v/>
      </c>
      <c r="BQ21" s="373"/>
      <c r="BR21" s="475"/>
      <c r="BS21" s="475"/>
      <c r="BT21" s="475"/>
      <c r="BU21" s="476">
        <f t="shared" si="31"/>
        <v>0</v>
      </c>
      <c r="BV21" s="477" t="str">
        <f t="shared" si="11"/>
        <v/>
      </c>
      <c r="BW21" s="373"/>
      <c r="BX21" s="475"/>
      <c r="BY21" s="475"/>
      <c r="BZ21" s="475"/>
      <c r="CA21" s="476">
        <f t="shared" si="32"/>
        <v>0</v>
      </c>
      <c r="CB21" s="477" t="str">
        <f t="shared" si="12"/>
        <v/>
      </c>
      <c r="CC21" s="373"/>
      <c r="CD21" s="475"/>
      <c r="CE21" s="475"/>
      <c r="CF21" s="475"/>
      <c r="CG21" s="476">
        <f t="shared" si="33"/>
        <v>0</v>
      </c>
      <c r="CH21" s="477" t="str">
        <f t="shared" si="13"/>
        <v/>
      </c>
      <c r="CI21" s="373"/>
      <c r="CJ21" s="475"/>
      <c r="CK21" s="475"/>
      <c r="CL21" s="475"/>
      <c r="CM21" s="476">
        <f t="shared" si="34"/>
        <v>0</v>
      </c>
      <c r="CN21" s="477" t="str">
        <f t="shared" si="14"/>
        <v/>
      </c>
      <c r="CO21" s="373"/>
      <c r="CP21" s="475"/>
      <c r="CQ21" s="475"/>
      <c r="CR21" s="475"/>
      <c r="CS21" s="476">
        <f t="shared" si="35"/>
        <v>0</v>
      </c>
      <c r="CT21" s="477" t="str">
        <f t="shared" si="15"/>
        <v/>
      </c>
      <c r="CU21" s="373"/>
      <c r="CV21" s="475"/>
      <c r="CW21" s="475"/>
      <c r="CX21" s="475"/>
      <c r="CY21" s="476">
        <f t="shared" si="36"/>
        <v>0</v>
      </c>
      <c r="CZ21" s="477" t="str">
        <f t="shared" si="16"/>
        <v/>
      </c>
      <c r="DA21" s="373"/>
      <c r="DB21" s="475"/>
      <c r="DC21" s="475"/>
      <c r="DD21" s="475"/>
      <c r="DE21" s="476">
        <f t="shared" si="37"/>
        <v>0</v>
      </c>
      <c r="DF21" s="477" t="str">
        <f t="shared" si="17"/>
        <v/>
      </c>
      <c r="DG21" s="373"/>
      <c r="DH21" s="475"/>
      <c r="DI21" s="475"/>
      <c r="DJ21" s="475"/>
      <c r="DK21" s="476">
        <f t="shared" si="38"/>
        <v>0</v>
      </c>
      <c r="DL21" s="477" t="str">
        <f t="shared" si="18"/>
        <v/>
      </c>
      <c r="DM21" s="373"/>
      <c r="DN21" s="475"/>
      <c r="DO21" s="475"/>
      <c r="DP21" s="475"/>
      <c r="DQ21" s="476">
        <f t="shared" si="39"/>
        <v>0</v>
      </c>
      <c r="DR21" s="477" t="str">
        <f t="shared" si="19"/>
        <v/>
      </c>
    </row>
    <row r="22" spans="2:122" ht="14.25" customHeight="1" thickBot="1">
      <c r="B22" s="448">
        <f>Edital!C25</f>
        <v>0</v>
      </c>
      <c r="D22" s="50"/>
      <c r="E22" s="50"/>
      <c r="F22" s="50"/>
      <c r="G22" s="51">
        <f t="shared" si="20"/>
        <v>0</v>
      </c>
      <c r="H22" s="161" t="str">
        <f t="shared" si="0"/>
        <v/>
      </c>
      <c r="J22" s="475"/>
      <c r="K22" s="475"/>
      <c r="L22" s="475"/>
      <c r="M22" s="476">
        <f t="shared" si="21"/>
        <v>0</v>
      </c>
      <c r="N22" s="477" t="str">
        <f t="shared" si="1"/>
        <v/>
      </c>
      <c r="O22" s="373"/>
      <c r="P22" s="475"/>
      <c r="Q22" s="475"/>
      <c r="R22" s="475"/>
      <c r="S22" s="476">
        <f t="shared" si="22"/>
        <v>0</v>
      </c>
      <c r="T22" s="477" t="str">
        <f t="shared" si="2"/>
        <v/>
      </c>
      <c r="U22" s="373"/>
      <c r="V22" s="475"/>
      <c r="W22" s="475"/>
      <c r="X22" s="475"/>
      <c r="Y22" s="476">
        <f t="shared" si="23"/>
        <v>0</v>
      </c>
      <c r="Z22" s="477" t="str">
        <f t="shared" si="3"/>
        <v/>
      </c>
      <c r="AA22" s="373"/>
      <c r="AB22" s="475"/>
      <c r="AC22" s="475"/>
      <c r="AD22" s="475"/>
      <c r="AE22" s="476">
        <f t="shared" si="24"/>
        <v>0</v>
      </c>
      <c r="AF22" s="477" t="str">
        <f t="shared" si="4"/>
        <v/>
      </c>
      <c r="AG22" s="373"/>
      <c r="AH22" s="475"/>
      <c r="AI22" s="475"/>
      <c r="AJ22" s="475"/>
      <c r="AK22" s="476">
        <f t="shared" si="25"/>
        <v>0</v>
      </c>
      <c r="AL22" s="477" t="str">
        <f t="shared" si="5"/>
        <v/>
      </c>
      <c r="AM22" s="373"/>
      <c r="AN22" s="475"/>
      <c r="AO22" s="475"/>
      <c r="AP22" s="475"/>
      <c r="AQ22" s="476">
        <f t="shared" si="26"/>
        <v>0</v>
      </c>
      <c r="AR22" s="477" t="str">
        <f t="shared" si="6"/>
        <v/>
      </c>
      <c r="AS22" s="373"/>
      <c r="AT22" s="475"/>
      <c r="AU22" s="475"/>
      <c r="AV22" s="475"/>
      <c r="AW22" s="476">
        <f t="shared" si="27"/>
        <v>0</v>
      </c>
      <c r="AX22" s="477" t="str">
        <f t="shared" si="7"/>
        <v/>
      </c>
      <c r="AY22" s="373"/>
      <c r="AZ22" s="475"/>
      <c r="BA22" s="475"/>
      <c r="BB22" s="475"/>
      <c r="BC22" s="476">
        <f t="shared" si="28"/>
        <v>0</v>
      </c>
      <c r="BD22" s="477" t="str">
        <f t="shared" si="8"/>
        <v/>
      </c>
      <c r="BE22" s="373"/>
      <c r="BF22" s="475"/>
      <c r="BG22" s="475"/>
      <c r="BH22" s="475"/>
      <c r="BI22" s="476">
        <f t="shared" si="29"/>
        <v>0</v>
      </c>
      <c r="BJ22" s="477" t="str">
        <f t="shared" si="9"/>
        <v/>
      </c>
      <c r="BK22" s="373"/>
      <c r="BL22" s="475"/>
      <c r="BM22" s="475"/>
      <c r="BN22" s="475"/>
      <c r="BO22" s="476">
        <f t="shared" si="30"/>
        <v>0</v>
      </c>
      <c r="BP22" s="477" t="str">
        <f t="shared" si="10"/>
        <v/>
      </c>
      <c r="BQ22" s="373"/>
      <c r="BR22" s="475"/>
      <c r="BS22" s="475"/>
      <c r="BT22" s="475"/>
      <c r="BU22" s="476">
        <f t="shared" si="31"/>
        <v>0</v>
      </c>
      <c r="BV22" s="477" t="str">
        <f t="shared" si="11"/>
        <v/>
      </c>
      <c r="BW22" s="373"/>
      <c r="BX22" s="475"/>
      <c r="BY22" s="475"/>
      <c r="BZ22" s="475"/>
      <c r="CA22" s="476">
        <f t="shared" si="32"/>
        <v>0</v>
      </c>
      <c r="CB22" s="477" t="str">
        <f t="shared" si="12"/>
        <v/>
      </c>
      <c r="CC22" s="373"/>
      <c r="CD22" s="475"/>
      <c r="CE22" s="475"/>
      <c r="CF22" s="475"/>
      <c r="CG22" s="476">
        <f t="shared" si="33"/>
        <v>0</v>
      </c>
      <c r="CH22" s="477" t="str">
        <f t="shared" si="13"/>
        <v/>
      </c>
      <c r="CI22" s="373"/>
      <c r="CJ22" s="475"/>
      <c r="CK22" s="475"/>
      <c r="CL22" s="475"/>
      <c r="CM22" s="476">
        <f t="shared" si="34"/>
        <v>0</v>
      </c>
      <c r="CN22" s="477" t="str">
        <f t="shared" si="14"/>
        <v/>
      </c>
      <c r="CO22" s="373"/>
      <c r="CP22" s="475"/>
      <c r="CQ22" s="475"/>
      <c r="CR22" s="475"/>
      <c r="CS22" s="476">
        <f t="shared" si="35"/>
        <v>0</v>
      </c>
      <c r="CT22" s="477" t="str">
        <f t="shared" si="15"/>
        <v/>
      </c>
      <c r="CU22" s="373"/>
      <c r="CV22" s="475"/>
      <c r="CW22" s="475"/>
      <c r="CX22" s="475"/>
      <c r="CY22" s="476">
        <f t="shared" si="36"/>
        <v>0</v>
      </c>
      <c r="CZ22" s="477" t="str">
        <f t="shared" si="16"/>
        <v/>
      </c>
      <c r="DA22" s="373"/>
      <c r="DB22" s="475"/>
      <c r="DC22" s="475"/>
      <c r="DD22" s="475"/>
      <c r="DE22" s="476">
        <f t="shared" si="37"/>
        <v>0</v>
      </c>
      <c r="DF22" s="477" t="str">
        <f t="shared" si="17"/>
        <v/>
      </c>
      <c r="DG22" s="373"/>
      <c r="DH22" s="475"/>
      <c r="DI22" s="475"/>
      <c r="DJ22" s="475"/>
      <c r="DK22" s="476">
        <f t="shared" si="38"/>
        <v>0</v>
      </c>
      <c r="DL22" s="477" t="str">
        <f t="shared" si="18"/>
        <v/>
      </c>
      <c r="DM22" s="373"/>
      <c r="DN22" s="475"/>
      <c r="DO22" s="475"/>
      <c r="DP22" s="475"/>
      <c r="DQ22" s="476">
        <f t="shared" si="39"/>
        <v>0</v>
      </c>
      <c r="DR22" s="477" t="str">
        <f t="shared" si="19"/>
        <v/>
      </c>
    </row>
    <row r="23" spans="2:122" ht="14.25" customHeight="1" thickBot="1">
      <c r="B23" s="448">
        <f>Edital!C26</f>
        <v>0</v>
      </c>
      <c r="D23" s="50"/>
      <c r="E23" s="50"/>
      <c r="F23" s="50"/>
      <c r="G23" s="49">
        <f t="shared" si="20"/>
        <v>0</v>
      </c>
      <c r="H23" s="161" t="str">
        <f t="shared" si="0"/>
        <v/>
      </c>
      <c r="J23" s="475"/>
      <c r="K23" s="475"/>
      <c r="L23" s="475"/>
      <c r="M23" s="478">
        <f t="shared" si="21"/>
        <v>0</v>
      </c>
      <c r="N23" s="477" t="str">
        <f t="shared" si="1"/>
        <v/>
      </c>
      <c r="O23" s="373"/>
      <c r="P23" s="475"/>
      <c r="Q23" s="475"/>
      <c r="R23" s="475"/>
      <c r="S23" s="478">
        <f t="shared" si="22"/>
        <v>0</v>
      </c>
      <c r="T23" s="477" t="str">
        <f t="shared" si="2"/>
        <v/>
      </c>
      <c r="U23" s="373"/>
      <c r="V23" s="475"/>
      <c r="W23" s="475"/>
      <c r="X23" s="475"/>
      <c r="Y23" s="478">
        <f t="shared" si="23"/>
        <v>0</v>
      </c>
      <c r="Z23" s="477" t="str">
        <f t="shared" si="3"/>
        <v/>
      </c>
      <c r="AA23" s="373"/>
      <c r="AB23" s="475"/>
      <c r="AC23" s="475"/>
      <c r="AD23" s="475"/>
      <c r="AE23" s="478">
        <f t="shared" si="24"/>
        <v>0</v>
      </c>
      <c r="AF23" s="477" t="str">
        <f t="shared" si="4"/>
        <v/>
      </c>
      <c r="AG23" s="373"/>
      <c r="AH23" s="475"/>
      <c r="AI23" s="475"/>
      <c r="AJ23" s="475"/>
      <c r="AK23" s="478">
        <f t="shared" si="25"/>
        <v>0</v>
      </c>
      <c r="AL23" s="477" t="str">
        <f t="shared" si="5"/>
        <v/>
      </c>
      <c r="AM23" s="373"/>
      <c r="AN23" s="475"/>
      <c r="AO23" s="475"/>
      <c r="AP23" s="475"/>
      <c r="AQ23" s="478">
        <f t="shared" si="26"/>
        <v>0</v>
      </c>
      <c r="AR23" s="477" t="str">
        <f t="shared" si="6"/>
        <v/>
      </c>
      <c r="AS23" s="373"/>
      <c r="AT23" s="475"/>
      <c r="AU23" s="475"/>
      <c r="AV23" s="475"/>
      <c r="AW23" s="478">
        <f t="shared" si="27"/>
        <v>0</v>
      </c>
      <c r="AX23" s="477" t="str">
        <f t="shared" si="7"/>
        <v/>
      </c>
      <c r="AY23" s="373"/>
      <c r="AZ23" s="475"/>
      <c r="BA23" s="475"/>
      <c r="BB23" s="475"/>
      <c r="BC23" s="478">
        <f t="shared" si="28"/>
        <v>0</v>
      </c>
      <c r="BD23" s="477" t="str">
        <f t="shared" si="8"/>
        <v/>
      </c>
      <c r="BE23" s="373"/>
      <c r="BF23" s="475"/>
      <c r="BG23" s="475"/>
      <c r="BH23" s="475"/>
      <c r="BI23" s="478">
        <f t="shared" si="29"/>
        <v>0</v>
      </c>
      <c r="BJ23" s="477" t="str">
        <f t="shared" si="9"/>
        <v/>
      </c>
      <c r="BK23" s="373"/>
      <c r="BL23" s="475"/>
      <c r="BM23" s="475"/>
      <c r="BN23" s="475"/>
      <c r="BO23" s="478">
        <f t="shared" si="30"/>
        <v>0</v>
      </c>
      <c r="BP23" s="477" t="str">
        <f t="shared" si="10"/>
        <v/>
      </c>
      <c r="BQ23" s="373"/>
      <c r="BR23" s="475"/>
      <c r="BS23" s="475"/>
      <c r="BT23" s="475"/>
      <c r="BU23" s="478">
        <f t="shared" si="31"/>
        <v>0</v>
      </c>
      <c r="BV23" s="477" t="str">
        <f t="shared" si="11"/>
        <v/>
      </c>
      <c r="BW23" s="373"/>
      <c r="BX23" s="475"/>
      <c r="BY23" s="475"/>
      <c r="BZ23" s="475"/>
      <c r="CA23" s="478">
        <f t="shared" si="32"/>
        <v>0</v>
      </c>
      <c r="CB23" s="477" t="str">
        <f t="shared" si="12"/>
        <v/>
      </c>
      <c r="CC23" s="373"/>
      <c r="CD23" s="475"/>
      <c r="CE23" s="475"/>
      <c r="CF23" s="475"/>
      <c r="CG23" s="478">
        <f t="shared" si="33"/>
        <v>0</v>
      </c>
      <c r="CH23" s="477" t="str">
        <f t="shared" si="13"/>
        <v/>
      </c>
      <c r="CI23" s="373"/>
      <c r="CJ23" s="475"/>
      <c r="CK23" s="475"/>
      <c r="CL23" s="475"/>
      <c r="CM23" s="478">
        <f t="shared" si="34"/>
        <v>0</v>
      </c>
      <c r="CN23" s="477" t="str">
        <f t="shared" si="14"/>
        <v/>
      </c>
      <c r="CO23" s="373"/>
      <c r="CP23" s="475"/>
      <c r="CQ23" s="475"/>
      <c r="CR23" s="475"/>
      <c r="CS23" s="478">
        <f t="shared" si="35"/>
        <v>0</v>
      </c>
      <c r="CT23" s="477" t="str">
        <f t="shared" si="15"/>
        <v/>
      </c>
      <c r="CU23" s="373"/>
      <c r="CV23" s="475"/>
      <c r="CW23" s="475"/>
      <c r="CX23" s="475"/>
      <c r="CY23" s="478">
        <f t="shared" si="36"/>
        <v>0</v>
      </c>
      <c r="CZ23" s="477" t="str">
        <f t="shared" si="16"/>
        <v/>
      </c>
      <c r="DA23" s="373"/>
      <c r="DB23" s="475"/>
      <c r="DC23" s="475"/>
      <c r="DD23" s="475"/>
      <c r="DE23" s="478">
        <f t="shared" si="37"/>
        <v>0</v>
      </c>
      <c r="DF23" s="477" t="str">
        <f t="shared" si="17"/>
        <v/>
      </c>
      <c r="DG23" s="373"/>
      <c r="DH23" s="475"/>
      <c r="DI23" s="475"/>
      <c r="DJ23" s="475"/>
      <c r="DK23" s="478">
        <f t="shared" si="38"/>
        <v>0</v>
      </c>
      <c r="DL23" s="477" t="str">
        <f t="shared" si="18"/>
        <v/>
      </c>
      <c r="DM23" s="373"/>
      <c r="DN23" s="475"/>
      <c r="DO23" s="475"/>
      <c r="DP23" s="475"/>
      <c r="DQ23" s="478">
        <f t="shared" si="39"/>
        <v>0</v>
      </c>
      <c r="DR23" s="477" t="str">
        <f t="shared" si="19"/>
        <v/>
      </c>
    </row>
    <row r="24" spans="2:122" ht="14.25" customHeight="1" thickBot="1">
      <c r="B24" s="448">
        <f>Edital!C27</f>
        <v>0</v>
      </c>
      <c r="D24" s="50"/>
      <c r="E24" s="50"/>
      <c r="F24" s="50"/>
      <c r="G24" s="49">
        <f t="shared" si="20"/>
        <v>0</v>
      </c>
      <c r="H24" s="161" t="str">
        <f t="shared" si="0"/>
        <v/>
      </c>
      <c r="J24" s="475"/>
      <c r="K24" s="475"/>
      <c r="L24" s="475"/>
      <c r="M24" s="478">
        <f t="shared" si="21"/>
        <v>0</v>
      </c>
      <c r="N24" s="477" t="str">
        <f t="shared" si="1"/>
        <v/>
      </c>
      <c r="O24" s="373"/>
      <c r="P24" s="475"/>
      <c r="Q24" s="475"/>
      <c r="R24" s="475"/>
      <c r="S24" s="478">
        <f t="shared" si="22"/>
        <v>0</v>
      </c>
      <c r="T24" s="477" t="str">
        <f t="shared" si="2"/>
        <v/>
      </c>
      <c r="U24" s="373"/>
      <c r="V24" s="475"/>
      <c r="W24" s="475"/>
      <c r="X24" s="475"/>
      <c r="Y24" s="478">
        <f t="shared" si="23"/>
        <v>0</v>
      </c>
      <c r="Z24" s="477" t="str">
        <f t="shared" si="3"/>
        <v/>
      </c>
      <c r="AA24" s="373"/>
      <c r="AB24" s="475"/>
      <c r="AC24" s="475"/>
      <c r="AD24" s="475"/>
      <c r="AE24" s="478">
        <f t="shared" si="24"/>
        <v>0</v>
      </c>
      <c r="AF24" s="477" t="str">
        <f t="shared" si="4"/>
        <v/>
      </c>
      <c r="AG24" s="373"/>
      <c r="AH24" s="475"/>
      <c r="AI24" s="475"/>
      <c r="AJ24" s="475"/>
      <c r="AK24" s="478">
        <f t="shared" si="25"/>
        <v>0</v>
      </c>
      <c r="AL24" s="477" t="str">
        <f t="shared" si="5"/>
        <v/>
      </c>
      <c r="AM24" s="373"/>
      <c r="AN24" s="475"/>
      <c r="AO24" s="475"/>
      <c r="AP24" s="475"/>
      <c r="AQ24" s="478">
        <f t="shared" si="26"/>
        <v>0</v>
      </c>
      <c r="AR24" s="477" t="str">
        <f t="shared" si="6"/>
        <v/>
      </c>
      <c r="AS24" s="373"/>
      <c r="AT24" s="475"/>
      <c r="AU24" s="475"/>
      <c r="AV24" s="475"/>
      <c r="AW24" s="478">
        <f t="shared" si="27"/>
        <v>0</v>
      </c>
      <c r="AX24" s="477" t="str">
        <f t="shared" si="7"/>
        <v/>
      </c>
      <c r="AY24" s="373"/>
      <c r="AZ24" s="475"/>
      <c r="BA24" s="475"/>
      <c r="BB24" s="475"/>
      <c r="BC24" s="478">
        <f t="shared" si="28"/>
        <v>0</v>
      </c>
      <c r="BD24" s="477" t="str">
        <f t="shared" si="8"/>
        <v/>
      </c>
      <c r="BE24" s="373"/>
      <c r="BF24" s="475"/>
      <c r="BG24" s="475"/>
      <c r="BH24" s="475"/>
      <c r="BI24" s="478">
        <f t="shared" si="29"/>
        <v>0</v>
      </c>
      <c r="BJ24" s="477" t="str">
        <f t="shared" si="9"/>
        <v/>
      </c>
      <c r="BK24" s="373"/>
      <c r="BL24" s="475"/>
      <c r="BM24" s="475"/>
      <c r="BN24" s="475"/>
      <c r="BO24" s="478">
        <f t="shared" si="30"/>
        <v>0</v>
      </c>
      <c r="BP24" s="477" t="str">
        <f t="shared" si="10"/>
        <v/>
      </c>
      <c r="BQ24" s="373"/>
      <c r="BR24" s="475"/>
      <c r="BS24" s="475"/>
      <c r="BT24" s="475"/>
      <c r="BU24" s="478">
        <f t="shared" si="31"/>
        <v>0</v>
      </c>
      <c r="BV24" s="477" t="str">
        <f t="shared" si="11"/>
        <v/>
      </c>
      <c r="BW24" s="373"/>
      <c r="BX24" s="475"/>
      <c r="BY24" s="475"/>
      <c r="BZ24" s="475"/>
      <c r="CA24" s="478">
        <f t="shared" si="32"/>
        <v>0</v>
      </c>
      <c r="CB24" s="477" t="str">
        <f t="shared" si="12"/>
        <v/>
      </c>
      <c r="CC24" s="373"/>
      <c r="CD24" s="475"/>
      <c r="CE24" s="475"/>
      <c r="CF24" s="475"/>
      <c r="CG24" s="478">
        <f t="shared" si="33"/>
        <v>0</v>
      </c>
      <c r="CH24" s="477" t="str">
        <f t="shared" si="13"/>
        <v/>
      </c>
      <c r="CI24" s="373"/>
      <c r="CJ24" s="475"/>
      <c r="CK24" s="475"/>
      <c r="CL24" s="475"/>
      <c r="CM24" s="478">
        <f t="shared" si="34"/>
        <v>0</v>
      </c>
      <c r="CN24" s="477" t="str">
        <f t="shared" si="14"/>
        <v/>
      </c>
      <c r="CO24" s="373"/>
      <c r="CP24" s="475"/>
      <c r="CQ24" s="475"/>
      <c r="CR24" s="475"/>
      <c r="CS24" s="478">
        <f t="shared" si="35"/>
        <v>0</v>
      </c>
      <c r="CT24" s="477" t="str">
        <f t="shared" si="15"/>
        <v/>
      </c>
      <c r="CU24" s="373"/>
      <c r="CV24" s="475"/>
      <c r="CW24" s="475"/>
      <c r="CX24" s="475"/>
      <c r="CY24" s="478">
        <f t="shared" si="36"/>
        <v>0</v>
      </c>
      <c r="CZ24" s="477" t="str">
        <f t="shared" si="16"/>
        <v/>
      </c>
      <c r="DA24" s="373"/>
      <c r="DB24" s="475"/>
      <c r="DC24" s="475"/>
      <c r="DD24" s="475"/>
      <c r="DE24" s="478">
        <f t="shared" si="37"/>
        <v>0</v>
      </c>
      <c r="DF24" s="477" t="str">
        <f t="shared" si="17"/>
        <v/>
      </c>
      <c r="DG24" s="373"/>
      <c r="DH24" s="475"/>
      <c r="DI24" s="475"/>
      <c r="DJ24" s="475"/>
      <c r="DK24" s="478">
        <f t="shared" si="38"/>
        <v>0</v>
      </c>
      <c r="DL24" s="477" t="str">
        <f t="shared" si="18"/>
        <v/>
      </c>
      <c r="DM24" s="373"/>
      <c r="DN24" s="475"/>
      <c r="DO24" s="475"/>
      <c r="DP24" s="475"/>
      <c r="DQ24" s="478">
        <f t="shared" si="39"/>
        <v>0</v>
      </c>
      <c r="DR24" s="477" t="str">
        <f t="shared" si="19"/>
        <v/>
      </c>
    </row>
    <row r="25" spans="2:122" ht="14.25" customHeight="1" thickBot="1">
      <c r="B25" s="447">
        <f>Edital!C28</f>
        <v>0</v>
      </c>
      <c r="D25" s="50"/>
      <c r="E25" s="50"/>
      <c r="F25" s="50"/>
      <c r="G25" s="49">
        <f t="shared" si="20"/>
        <v>0</v>
      </c>
      <c r="H25" s="161" t="str">
        <f t="shared" si="0"/>
        <v/>
      </c>
      <c r="J25" s="475"/>
      <c r="K25" s="475"/>
      <c r="L25" s="475"/>
      <c r="M25" s="478">
        <f t="shared" si="21"/>
        <v>0</v>
      </c>
      <c r="N25" s="477" t="str">
        <f t="shared" si="1"/>
        <v/>
      </c>
      <c r="O25" s="373"/>
      <c r="P25" s="475"/>
      <c r="Q25" s="475"/>
      <c r="R25" s="475"/>
      <c r="S25" s="478">
        <f t="shared" si="22"/>
        <v>0</v>
      </c>
      <c r="T25" s="477" t="str">
        <f t="shared" si="2"/>
        <v/>
      </c>
      <c r="U25" s="373"/>
      <c r="V25" s="475"/>
      <c r="W25" s="475"/>
      <c r="X25" s="475"/>
      <c r="Y25" s="478">
        <f t="shared" si="23"/>
        <v>0</v>
      </c>
      <c r="Z25" s="477" t="str">
        <f t="shared" si="3"/>
        <v/>
      </c>
      <c r="AA25" s="373"/>
      <c r="AB25" s="475"/>
      <c r="AC25" s="475"/>
      <c r="AD25" s="475"/>
      <c r="AE25" s="478">
        <f t="shared" si="24"/>
        <v>0</v>
      </c>
      <c r="AF25" s="477" t="str">
        <f t="shared" si="4"/>
        <v/>
      </c>
      <c r="AG25" s="373"/>
      <c r="AH25" s="475"/>
      <c r="AI25" s="475"/>
      <c r="AJ25" s="475"/>
      <c r="AK25" s="478">
        <f t="shared" si="25"/>
        <v>0</v>
      </c>
      <c r="AL25" s="477" t="str">
        <f t="shared" si="5"/>
        <v/>
      </c>
      <c r="AM25" s="373"/>
      <c r="AN25" s="475"/>
      <c r="AO25" s="475"/>
      <c r="AP25" s="475"/>
      <c r="AQ25" s="478">
        <f t="shared" si="26"/>
        <v>0</v>
      </c>
      <c r="AR25" s="477" t="str">
        <f t="shared" si="6"/>
        <v/>
      </c>
      <c r="AS25" s="373"/>
      <c r="AT25" s="475"/>
      <c r="AU25" s="475"/>
      <c r="AV25" s="475"/>
      <c r="AW25" s="478">
        <f t="shared" si="27"/>
        <v>0</v>
      </c>
      <c r="AX25" s="477" t="str">
        <f t="shared" si="7"/>
        <v/>
      </c>
      <c r="AY25" s="373"/>
      <c r="AZ25" s="475"/>
      <c r="BA25" s="475"/>
      <c r="BB25" s="475"/>
      <c r="BC25" s="478">
        <f t="shared" si="28"/>
        <v>0</v>
      </c>
      <c r="BD25" s="477" t="str">
        <f t="shared" si="8"/>
        <v/>
      </c>
      <c r="BE25" s="373"/>
      <c r="BF25" s="475"/>
      <c r="BG25" s="475"/>
      <c r="BH25" s="475"/>
      <c r="BI25" s="478">
        <f t="shared" si="29"/>
        <v>0</v>
      </c>
      <c r="BJ25" s="477" t="str">
        <f t="shared" si="9"/>
        <v/>
      </c>
      <c r="BK25" s="373"/>
      <c r="BL25" s="475"/>
      <c r="BM25" s="475"/>
      <c r="BN25" s="475"/>
      <c r="BO25" s="478">
        <f t="shared" si="30"/>
        <v>0</v>
      </c>
      <c r="BP25" s="477" t="str">
        <f t="shared" si="10"/>
        <v/>
      </c>
      <c r="BQ25" s="373"/>
      <c r="BR25" s="475"/>
      <c r="BS25" s="475"/>
      <c r="BT25" s="475"/>
      <c r="BU25" s="478">
        <f t="shared" si="31"/>
        <v>0</v>
      </c>
      <c r="BV25" s="477" t="str">
        <f t="shared" si="11"/>
        <v/>
      </c>
      <c r="BW25" s="373"/>
      <c r="BX25" s="475"/>
      <c r="BY25" s="475"/>
      <c r="BZ25" s="475"/>
      <c r="CA25" s="478">
        <f t="shared" si="32"/>
        <v>0</v>
      </c>
      <c r="CB25" s="477" t="str">
        <f t="shared" si="12"/>
        <v/>
      </c>
      <c r="CC25" s="373"/>
      <c r="CD25" s="475"/>
      <c r="CE25" s="475"/>
      <c r="CF25" s="475"/>
      <c r="CG25" s="478">
        <f t="shared" si="33"/>
        <v>0</v>
      </c>
      <c r="CH25" s="477" t="str">
        <f t="shared" si="13"/>
        <v/>
      </c>
      <c r="CI25" s="373"/>
      <c r="CJ25" s="475"/>
      <c r="CK25" s="475"/>
      <c r="CL25" s="475"/>
      <c r="CM25" s="478">
        <f t="shared" si="34"/>
        <v>0</v>
      </c>
      <c r="CN25" s="477" t="str">
        <f t="shared" si="14"/>
        <v/>
      </c>
      <c r="CO25" s="373"/>
      <c r="CP25" s="475"/>
      <c r="CQ25" s="475"/>
      <c r="CR25" s="475"/>
      <c r="CS25" s="478">
        <f t="shared" si="35"/>
        <v>0</v>
      </c>
      <c r="CT25" s="477" t="str">
        <f t="shared" si="15"/>
        <v/>
      </c>
      <c r="CU25" s="373"/>
      <c r="CV25" s="475"/>
      <c r="CW25" s="475"/>
      <c r="CX25" s="475"/>
      <c r="CY25" s="478">
        <f t="shared" si="36"/>
        <v>0</v>
      </c>
      <c r="CZ25" s="477" t="str">
        <f t="shared" si="16"/>
        <v/>
      </c>
      <c r="DA25" s="373"/>
      <c r="DB25" s="475"/>
      <c r="DC25" s="475"/>
      <c r="DD25" s="475"/>
      <c r="DE25" s="478">
        <f t="shared" si="37"/>
        <v>0</v>
      </c>
      <c r="DF25" s="477" t="str">
        <f t="shared" si="17"/>
        <v/>
      </c>
      <c r="DG25" s="373"/>
      <c r="DH25" s="475"/>
      <c r="DI25" s="475"/>
      <c r="DJ25" s="475"/>
      <c r="DK25" s="478">
        <f t="shared" si="38"/>
        <v>0</v>
      </c>
      <c r="DL25" s="477" t="str">
        <f t="shared" si="18"/>
        <v/>
      </c>
      <c r="DM25" s="373"/>
      <c r="DN25" s="475"/>
      <c r="DO25" s="475"/>
      <c r="DP25" s="475"/>
      <c r="DQ25" s="478">
        <f t="shared" si="39"/>
        <v>0</v>
      </c>
      <c r="DR25" s="477" t="str">
        <f t="shared" si="19"/>
        <v/>
      </c>
    </row>
    <row r="26" spans="2:122" ht="14.25" customHeight="1" thickBot="1">
      <c r="B26" s="446">
        <f>Edital!C29</f>
        <v>0</v>
      </c>
      <c r="D26" s="50"/>
      <c r="E26" s="50"/>
      <c r="F26" s="50"/>
      <c r="G26" s="49">
        <f t="shared" si="20"/>
        <v>0</v>
      </c>
      <c r="H26" s="161" t="str">
        <f t="shared" si="0"/>
        <v/>
      </c>
      <c r="J26" s="475"/>
      <c r="K26" s="475"/>
      <c r="L26" s="475"/>
      <c r="M26" s="478">
        <f t="shared" si="21"/>
        <v>0</v>
      </c>
      <c r="N26" s="477" t="str">
        <f t="shared" si="1"/>
        <v/>
      </c>
      <c r="O26" s="373"/>
      <c r="P26" s="475"/>
      <c r="Q26" s="475"/>
      <c r="R26" s="475"/>
      <c r="S26" s="478">
        <f t="shared" si="22"/>
        <v>0</v>
      </c>
      <c r="T26" s="477" t="str">
        <f t="shared" si="2"/>
        <v/>
      </c>
      <c r="U26" s="373"/>
      <c r="V26" s="475"/>
      <c r="W26" s="475"/>
      <c r="X26" s="475"/>
      <c r="Y26" s="478">
        <f t="shared" si="23"/>
        <v>0</v>
      </c>
      <c r="Z26" s="477" t="str">
        <f t="shared" si="3"/>
        <v/>
      </c>
      <c r="AA26" s="373"/>
      <c r="AB26" s="475"/>
      <c r="AC26" s="475"/>
      <c r="AD26" s="475"/>
      <c r="AE26" s="478">
        <f t="shared" si="24"/>
        <v>0</v>
      </c>
      <c r="AF26" s="477" t="str">
        <f t="shared" si="4"/>
        <v/>
      </c>
      <c r="AG26" s="373"/>
      <c r="AH26" s="475"/>
      <c r="AI26" s="475"/>
      <c r="AJ26" s="475"/>
      <c r="AK26" s="478">
        <f t="shared" si="25"/>
        <v>0</v>
      </c>
      <c r="AL26" s="477" t="str">
        <f t="shared" si="5"/>
        <v/>
      </c>
      <c r="AM26" s="373"/>
      <c r="AN26" s="475"/>
      <c r="AO26" s="475"/>
      <c r="AP26" s="475"/>
      <c r="AQ26" s="478">
        <f t="shared" si="26"/>
        <v>0</v>
      </c>
      <c r="AR26" s="477" t="str">
        <f t="shared" si="6"/>
        <v/>
      </c>
      <c r="AS26" s="373"/>
      <c r="AT26" s="475"/>
      <c r="AU26" s="475"/>
      <c r="AV26" s="475"/>
      <c r="AW26" s="478">
        <f t="shared" si="27"/>
        <v>0</v>
      </c>
      <c r="AX26" s="477" t="str">
        <f t="shared" si="7"/>
        <v/>
      </c>
      <c r="AY26" s="373"/>
      <c r="AZ26" s="475"/>
      <c r="BA26" s="475"/>
      <c r="BB26" s="475"/>
      <c r="BC26" s="478">
        <f t="shared" si="28"/>
        <v>0</v>
      </c>
      <c r="BD26" s="477" t="str">
        <f t="shared" si="8"/>
        <v/>
      </c>
      <c r="BE26" s="373"/>
      <c r="BF26" s="475"/>
      <c r="BG26" s="475"/>
      <c r="BH26" s="475"/>
      <c r="BI26" s="478">
        <f t="shared" si="29"/>
        <v>0</v>
      </c>
      <c r="BJ26" s="477" t="str">
        <f t="shared" si="9"/>
        <v/>
      </c>
      <c r="BK26" s="373"/>
      <c r="BL26" s="475"/>
      <c r="BM26" s="475"/>
      <c r="BN26" s="475"/>
      <c r="BO26" s="478">
        <f t="shared" si="30"/>
        <v>0</v>
      </c>
      <c r="BP26" s="477" t="str">
        <f t="shared" si="10"/>
        <v/>
      </c>
      <c r="BQ26" s="373"/>
      <c r="BR26" s="475"/>
      <c r="BS26" s="475"/>
      <c r="BT26" s="475"/>
      <c r="BU26" s="478">
        <f t="shared" si="31"/>
        <v>0</v>
      </c>
      <c r="BV26" s="477" t="str">
        <f t="shared" si="11"/>
        <v/>
      </c>
      <c r="BW26" s="373"/>
      <c r="BX26" s="475"/>
      <c r="BY26" s="475"/>
      <c r="BZ26" s="475"/>
      <c r="CA26" s="478">
        <f t="shared" si="32"/>
        <v>0</v>
      </c>
      <c r="CB26" s="477" t="str">
        <f t="shared" si="12"/>
        <v/>
      </c>
      <c r="CC26" s="373"/>
      <c r="CD26" s="475"/>
      <c r="CE26" s="475"/>
      <c r="CF26" s="475"/>
      <c r="CG26" s="478">
        <f t="shared" si="33"/>
        <v>0</v>
      </c>
      <c r="CH26" s="477" t="str">
        <f t="shared" si="13"/>
        <v/>
      </c>
      <c r="CI26" s="373"/>
      <c r="CJ26" s="475"/>
      <c r="CK26" s="475"/>
      <c r="CL26" s="475"/>
      <c r="CM26" s="478">
        <f t="shared" si="34"/>
        <v>0</v>
      </c>
      <c r="CN26" s="477" t="str">
        <f t="shared" si="14"/>
        <v/>
      </c>
      <c r="CO26" s="373"/>
      <c r="CP26" s="475"/>
      <c r="CQ26" s="475"/>
      <c r="CR26" s="475"/>
      <c r="CS26" s="478">
        <f t="shared" si="35"/>
        <v>0</v>
      </c>
      <c r="CT26" s="477" t="str">
        <f t="shared" si="15"/>
        <v/>
      </c>
      <c r="CU26" s="373"/>
      <c r="CV26" s="475"/>
      <c r="CW26" s="475"/>
      <c r="CX26" s="475"/>
      <c r="CY26" s="478">
        <f t="shared" si="36"/>
        <v>0</v>
      </c>
      <c r="CZ26" s="477" t="str">
        <f t="shared" si="16"/>
        <v/>
      </c>
      <c r="DA26" s="373"/>
      <c r="DB26" s="475"/>
      <c r="DC26" s="475"/>
      <c r="DD26" s="475"/>
      <c r="DE26" s="478">
        <f t="shared" si="37"/>
        <v>0</v>
      </c>
      <c r="DF26" s="477" t="str">
        <f t="shared" si="17"/>
        <v/>
      </c>
      <c r="DG26" s="373"/>
      <c r="DH26" s="475"/>
      <c r="DI26" s="475"/>
      <c r="DJ26" s="475"/>
      <c r="DK26" s="478">
        <f t="shared" si="38"/>
        <v>0</v>
      </c>
      <c r="DL26" s="477" t="str">
        <f t="shared" si="18"/>
        <v/>
      </c>
      <c r="DM26" s="373"/>
      <c r="DN26" s="475"/>
      <c r="DO26" s="475"/>
      <c r="DP26" s="475"/>
      <c r="DQ26" s="478">
        <f t="shared" si="39"/>
        <v>0</v>
      </c>
      <c r="DR26" s="477" t="str">
        <f t="shared" si="19"/>
        <v/>
      </c>
    </row>
    <row r="27" spans="2:122" ht="14.25" customHeight="1" thickBot="1">
      <c r="B27" s="448">
        <f>Edital!C30</f>
        <v>0</v>
      </c>
      <c r="D27" s="50"/>
      <c r="E27" s="50"/>
      <c r="F27" s="50"/>
      <c r="G27" s="49">
        <f t="shared" si="20"/>
        <v>0</v>
      </c>
      <c r="H27" s="161" t="str">
        <f t="shared" si="0"/>
        <v/>
      </c>
      <c r="J27" s="475"/>
      <c r="K27" s="475"/>
      <c r="L27" s="475"/>
      <c r="M27" s="478">
        <f t="shared" si="21"/>
        <v>0</v>
      </c>
      <c r="N27" s="477" t="str">
        <f t="shared" si="1"/>
        <v/>
      </c>
      <c r="O27" s="373"/>
      <c r="P27" s="475"/>
      <c r="Q27" s="475"/>
      <c r="R27" s="475"/>
      <c r="S27" s="478">
        <f t="shared" si="22"/>
        <v>0</v>
      </c>
      <c r="T27" s="477" t="str">
        <f t="shared" si="2"/>
        <v/>
      </c>
      <c r="U27" s="373"/>
      <c r="V27" s="475"/>
      <c r="W27" s="475"/>
      <c r="X27" s="475"/>
      <c r="Y27" s="478">
        <f t="shared" si="23"/>
        <v>0</v>
      </c>
      <c r="Z27" s="477" t="str">
        <f t="shared" si="3"/>
        <v/>
      </c>
      <c r="AA27" s="373"/>
      <c r="AB27" s="475"/>
      <c r="AC27" s="475"/>
      <c r="AD27" s="475"/>
      <c r="AE27" s="478">
        <f t="shared" si="24"/>
        <v>0</v>
      </c>
      <c r="AF27" s="477" t="str">
        <f t="shared" si="4"/>
        <v/>
      </c>
      <c r="AG27" s="373"/>
      <c r="AH27" s="475"/>
      <c r="AI27" s="475"/>
      <c r="AJ27" s="475"/>
      <c r="AK27" s="478">
        <f t="shared" si="25"/>
        <v>0</v>
      </c>
      <c r="AL27" s="477" t="str">
        <f t="shared" si="5"/>
        <v/>
      </c>
      <c r="AM27" s="373"/>
      <c r="AN27" s="475"/>
      <c r="AO27" s="475"/>
      <c r="AP27" s="475"/>
      <c r="AQ27" s="478">
        <f t="shared" si="26"/>
        <v>0</v>
      </c>
      <c r="AR27" s="477" t="str">
        <f t="shared" si="6"/>
        <v/>
      </c>
      <c r="AS27" s="373"/>
      <c r="AT27" s="475"/>
      <c r="AU27" s="475"/>
      <c r="AV27" s="475"/>
      <c r="AW27" s="478">
        <f t="shared" si="27"/>
        <v>0</v>
      </c>
      <c r="AX27" s="477" t="str">
        <f t="shared" si="7"/>
        <v/>
      </c>
      <c r="AY27" s="373"/>
      <c r="AZ27" s="475"/>
      <c r="BA27" s="475"/>
      <c r="BB27" s="475"/>
      <c r="BC27" s="478">
        <f t="shared" si="28"/>
        <v>0</v>
      </c>
      <c r="BD27" s="477" t="str">
        <f t="shared" si="8"/>
        <v/>
      </c>
      <c r="BE27" s="373"/>
      <c r="BF27" s="475"/>
      <c r="BG27" s="475"/>
      <c r="BH27" s="475"/>
      <c r="BI27" s="478">
        <f t="shared" si="29"/>
        <v>0</v>
      </c>
      <c r="BJ27" s="477" t="str">
        <f t="shared" si="9"/>
        <v/>
      </c>
      <c r="BK27" s="373"/>
      <c r="BL27" s="475"/>
      <c r="BM27" s="475"/>
      <c r="BN27" s="475"/>
      <c r="BO27" s="478">
        <f t="shared" si="30"/>
        <v>0</v>
      </c>
      <c r="BP27" s="477" t="str">
        <f t="shared" si="10"/>
        <v/>
      </c>
      <c r="BQ27" s="373"/>
      <c r="BR27" s="475"/>
      <c r="BS27" s="475"/>
      <c r="BT27" s="475"/>
      <c r="BU27" s="478">
        <f t="shared" si="31"/>
        <v>0</v>
      </c>
      <c r="BV27" s="477" t="str">
        <f t="shared" si="11"/>
        <v/>
      </c>
      <c r="BW27" s="373"/>
      <c r="BX27" s="475"/>
      <c r="BY27" s="475"/>
      <c r="BZ27" s="475"/>
      <c r="CA27" s="478">
        <f t="shared" si="32"/>
        <v>0</v>
      </c>
      <c r="CB27" s="477" t="str">
        <f t="shared" si="12"/>
        <v/>
      </c>
      <c r="CC27" s="373"/>
      <c r="CD27" s="475"/>
      <c r="CE27" s="475"/>
      <c r="CF27" s="475"/>
      <c r="CG27" s="478">
        <f t="shared" si="33"/>
        <v>0</v>
      </c>
      <c r="CH27" s="477" t="str">
        <f t="shared" si="13"/>
        <v/>
      </c>
      <c r="CI27" s="373"/>
      <c r="CJ27" s="475"/>
      <c r="CK27" s="475"/>
      <c r="CL27" s="475"/>
      <c r="CM27" s="478">
        <f t="shared" si="34"/>
        <v>0</v>
      </c>
      <c r="CN27" s="477" t="str">
        <f t="shared" si="14"/>
        <v/>
      </c>
      <c r="CO27" s="373"/>
      <c r="CP27" s="475"/>
      <c r="CQ27" s="475"/>
      <c r="CR27" s="475"/>
      <c r="CS27" s="478">
        <f t="shared" si="35"/>
        <v>0</v>
      </c>
      <c r="CT27" s="477" t="str">
        <f t="shared" si="15"/>
        <v/>
      </c>
      <c r="CU27" s="373"/>
      <c r="CV27" s="475"/>
      <c r="CW27" s="475"/>
      <c r="CX27" s="475"/>
      <c r="CY27" s="478">
        <f t="shared" si="36"/>
        <v>0</v>
      </c>
      <c r="CZ27" s="477" t="str">
        <f t="shared" si="16"/>
        <v/>
      </c>
      <c r="DA27" s="373"/>
      <c r="DB27" s="475"/>
      <c r="DC27" s="475"/>
      <c r="DD27" s="475"/>
      <c r="DE27" s="478">
        <f t="shared" si="37"/>
        <v>0</v>
      </c>
      <c r="DF27" s="477" t="str">
        <f t="shared" si="17"/>
        <v/>
      </c>
      <c r="DG27" s="373"/>
      <c r="DH27" s="475"/>
      <c r="DI27" s="475"/>
      <c r="DJ27" s="475"/>
      <c r="DK27" s="478">
        <f t="shared" si="38"/>
        <v>0</v>
      </c>
      <c r="DL27" s="477" t="str">
        <f t="shared" si="18"/>
        <v/>
      </c>
      <c r="DM27" s="373"/>
      <c r="DN27" s="475"/>
      <c r="DO27" s="475"/>
      <c r="DP27" s="475"/>
      <c r="DQ27" s="478">
        <f t="shared" si="39"/>
        <v>0</v>
      </c>
      <c r="DR27" s="477" t="str">
        <f t="shared" si="19"/>
        <v/>
      </c>
    </row>
    <row r="28" spans="2:122" ht="14.25" customHeight="1" thickBot="1">
      <c r="B28" s="448">
        <f>Edital!C31</f>
        <v>0</v>
      </c>
      <c r="D28" s="50"/>
      <c r="E28" s="50"/>
      <c r="F28" s="50"/>
      <c r="G28" s="49">
        <f t="shared" si="20"/>
        <v>0</v>
      </c>
      <c r="H28" s="161" t="str">
        <f t="shared" si="0"/>
        <v/>
      </c>
      <c r="J28" s="475"/>
      <c r="K28" s="475"/>
      <c r="L28" s="475"/>
      <c r="M28" s="478">
        <f t="shared" si="21"/>
        <v>0</v>
      </c>
      <c r="N28" s="477" t="str">
        <f t="shared" si="1"/>
        <v/>
      </c>
      <c r="O28" s="373"/>
      <c r="P28" s="475"/>
      <c r="Q28" s="475"/>
      <c r="R28" s="475"/>
      <c r="S28" s="478">
        <f t="shared" si="22"/>
        <v>0</v>
      </c>
      <c r="T28" s="477" t="str">
        <f t="shared" si="2"/>
        <v/>
      </c>
      <c r="U28" s="373"/>
      <c r="V28" s="475"/>
      <c r="W28" s="475"/>
      <c r="X28" s="475"/>
      <c r="Y28" s="478">
        <f t="shared" si="23"/>
        <v>0</v>
      </c>
      <c r="Z28" s="477" t="str">
        <f t="shared" si="3"/>
        <v/>
      </c>
      <c r="AA28" s="373"/>
      <c r="AB28" s="475"/>
      <c r="AC28" s="475"/>
      <c r="AD28" s="475"/>
      <c r="AE28" s="478">
        <f t="shared" si="24"/>
        <v>0</v>
      </c>
      <c r="AF28" s="477" t="str">
        <f t="shared" si="4"/>
        <v/>
      </c>
      <c r="AG28" s="373"/>
      <c r="AH28" s="475"/>
      <c r="AI28" s="475"/>
      <c r="AJ28" s="475"/>
      <c r="AK28" s="478">
        <f t="shared" si="25"/>
        <v>0</v>
      </c>
      <c r="AL28" s="477" t="str">
        <f t="shared" si="5"/>
        <v/>
      </c>
      <c r="AM28" s="373"/>
      <c r="AN28" s="475"/>
      <c r="AO28" s="475"/>
      <c r="AP28" s="475"/>
      <c r="AQ28" s="478">
        <f t="shared" si="26"/>
        <v>0</v>
      </c>
      <c r="AR28" s="477" t="str">
        <f t="shared" si="6"/>
        <v/>
      </c>
      <c r="AS28" s="373"/>
      <c r="AT28" s="475"/>
      <c r="AU28" s="475"/>
      <c r="AV28" s="475"/>
      <c r="AW28" s="478">
        <f t="shared" si="27"/>
        <v>0</v>
      </c>
      <c r="AX28" s="477" t="str">
        <f t="shared" si="7"/>
        <v/>
      </c>
      <c r="AY28" s="373"/>
      <c r="AZ28" s="475"/>
      <c r="BA28" s="475"/>
      <c r="BB28" s="475"/>
      <c r="BC28" s="478">
        <f t="shared" si="28"/>
        <v>0</v>
      </c>
      <c r="BD28" s="477" t="str">
        <f t="shared" si="8"/>
        <v/>
      </c>
      <c r="BE28" s="373"/>
      <c r="BF28" s="475"/>
      <c r="BG28" s="475"/>
      <c r="BH28" s="475"/>
      <c r="BI28" s="478">
        <f t="shared" si="29"/>
        <v>0</v>
      </c>
      <c r="BJ28" s="477" t="str">
        <f t="shared" si="9"/>
        <v/>
      </c>
      <c r="BK28" s="373"/>
      <c r="BL28" s="475"/>
      <c r="BM28" s="475"/>
      <c r="BN28" s="475"/>
      <c r="BO28" s="478">
        <f t="shared" si="30"/>
        <v>0</v>
      </c>
      <c r="BP28" s="477" t="str">
        <f t="shared" si="10"/>
        <v/>
      </c>
      <c r="BQ28" s="373"/>
      <c r="BR28" s="475"/>
      <c r="BS28" s="475"/>
      <c r="BT28" s="475"/>
      <c r="BU28" s="478">
        <f t="shared" si="31"/>
        <v>0</v>
      </c>
      <c r="BV28" s="477" t="str">
        <f t="shared" si="11"/>
        <v/>
      </c>
      <c r="BW28" s="373"/>
      <c r="BX28" s="475"/>
      <c r="BY28" s="475"/>
      <c r="BZ28" s="475"/>
      <c r="CA28" s="478">
        <f t="shared" si="32"/>
        <v>0</v>
      </c>
      <c r="CB28" s="477" t="str">
        <f t="shared" si="12"/>
        <v/>
      </c>
      <c r="CC28" s="373"/>
      <c r="CD28" s="475"/>
      <c r="CE28" s="475"/>
      <c r="CF28" s="475"/>
      <c r="CG28" s="478">
        <f t="shared" si="33"/>
        <v>0</v>
      </c>
      <c r="CH28" s="477" t="str">
        <f t="shared" si="13"/>
        <v/>
      </c>
      <c r="CI28" s="373"/>
      <c r="CJ28" s="475"/>
      <c r="CK28" s="475"/>
      <c r="CL28" s="475"/>
      <c r="CM28" s="478">
        <f t="shared" si="34"/>
        <v>0</v>
      </c>
      <c r="CN28" s="477" t="str">
        <f t="shared" si="14"/>
        <v/>
      </c>
      <c r="CO28" s="373"/>
      <c r="CP28" s="475"/>
      <c r="CQ28" s="475"/>
      <c r="CR28" s="475"/>
      <c r="CS28" s="478">
        <f t="shared" si="35"/>
        <v>0</v>
      </c>
      <c r="CT28" s="477" t="str">
        <f t="shared" si="15"/>
        <v/>
      </c>
      <c r="CU28" s="373"/>
      <c r="CV28" s="475"/>
      <c r="CW28" s="475"/>
      <c r="CX28" s="475"/>
      <c r="CY28" s="478">
        <f t="shared" si="36"/>
        <v>0</v>
      </c>
      <c r="CZ28" s="477" t="str">
        <f t="shared" si="16"/>
        <v/>
      </c>
      <c r="DA28" s="373"/>
      <c r="DB28" s="475"/>
      <c r="DC28" s="475"/>
      <c r="DD28" s="475"/>
      <c r="DE28" s="478">
        <f t="shared" si="37"/>
        <v>0</v>
      </c>
      <c r="DF28" s="477" t="str">
        <f t="shared" si="17"/>
        <v/>
      </c>
      <c r="DG28" s="373"/>
      <c r="DH28" s="475"/>
      <c r="DI28" s="475"/>
      <c r="DJ28" s="475"/>
      <c r="DK28" s="478">
        <f t="shared" si="38"/>
        <v>0</v>
      </c>
      <c r="DL28" s="477" t="str">
        <f t="shared" si="18"/>
        <v/>
      </c>
      <c r="DM28" s="373"/>
      <c r="DN28" s="475"/>
      <c r="DO28" s="475"/>
      <c r="DP28" s="475"/>
      <c r="DQ28" s="478">
        <f t="shared" si="39"/>
        <v>0</v>
      </c>
      <c r="DR28" s="477" t="str">
        <f t="shared" si="19"/>
        <v/>
      </c>
    </row>
    <row r="29" spans="2:122" ht="14.25" customHeight="1" thickBot="1">
      <c r="B29" s="447">
        <f>Edital!C32</f>
        <v>0</v>
      </c>
      <c r="D29" s="50"/>
      <c r="E29" s="50"/>
      <c r="F29" s="50"/>
      <c r="G29" s="49">
        <f t="shared" si="20"/>
        <v>0</v>
      </c>
      <c r="H29" s="161" t="str">
        <f t="shared" si="0"/>
        <v/>
      </c>
      <c r="J29" s="475"/>
      <c r="K29" s="475"/>
      <c r="L29" s="475"/>
      <c r="M29" s="478">
        <f t="shared" si="21"/>
        <v>0</v>
      </c>
      <c r="N29" s="477" t="str">
        <f t="shared" si="1"/>
        <v/>
      </c>
      <c r="O29" s="373"/>
      <c r="P29" s="475"/>
      <c r="Q29" s="475"/>
      <c r="R29" s="475"/>
      <c r="S29" s="478">
        <f t="shared" si="22"/>
        <v>0</v>
      </c>
      <c r="T29" s="477" t="str">
        <f t="shared" si="2"/>
        <v/>
      </c>
      <c r="U29" s="373"/>
      <c r="V29" s="475"/>
      <c r="W29" s="475"/>
      <c r="X29" s="475"/>
      <c r="Y29" s="478">
        <f t="shared" si="23"/>
        <v>0</v>
      </c>
      <c r="Z29" s="477" t="str">
        <f t="shared" si="3"/>
        <v/>
      </c>
      <c r="AA29" s="373"/>
      <c r="AB29" s="475"/>
      <c r="AC29" s="475"/>
      <c r="AD29" s="475"/>
      <c r="AE29" s="478">
        <f t="shared" si="24"/>
        <v>0</v>
      </c>
      <c r="AF29" s="477" t="str">
        <f t="shared" si="4"/>
        <v/>
      </c>
      <c r="AG29" s="373"/>
      <c r="AH29" s="475"/>
      <c r="AI29" s="475"/>
      <c r="AJ29" s="475"/>
      <c r="AK29" s="478">
        <f t="shared" si="25"/>
        <v>0</v>
      </c>
      <c r="AL29" s="477" t="str">
        <f t="shared" si="5"/>
        <v/>
      </c>
      <c r="AM29" s="373"/>
      <c r="AN29" s="475"/>
      <c r="AO29" s="475"/>
      <c r="AP29" s="475"/>
      <c r="AQ29" s="478">
        <f t="shared" si="26"/>
        <v>0</v>
      </c>
      <c r="AR29" s="477" t="str">
        <f t="shared" si="6"/>
        <v/>
      </c>
      <c r="AS29" s="373"/>
      <c r="AT29" s="475"/>
      <c r="AU29" s="475"/>
      <c r="AV29" s="475"/>
      <c r="AW29" s="478">
        <f t="shared" si="27"/>
        <v>0</v>
      </c>
      <c r="AX29" s="477" t="str">
        <f t="shared" si="7"/>
        <v/>
      </c>
      <c r="AY29" s="373"/>
      <c r="AZ29" s="475"/>
      <c r="BA29" s="475"/>
      <c r="BB29" s="475"/>
      <c r="BC29" s="478">
        <f t="shared" si="28"/>
        <v>0</v>
      </c>
      <c r="BD29" s="477" t="str">
        <f t="shared" si="8"/>
        <v/>
      </c>
      <c r="BE29" s="373"/>
      <c r="BF29" s="475"/>
      <c r="BG29" s="475"/>
      <c r="BH29" s="475"/>
      <c r="BI29" s="478">
        <f t="shared" si="29"/>
        <v>0</v>
      </c>
      <c r="BJ29" s="477" t="str">
        <f t="shared" si="9"/>
        <v/>
      </c>
      <c r="BK29" s="373"/>
      <c r="BL29" s="475"/>
      <c r="BM29" s="475"/>
      <c r="BN29" s="475"/>
      <c r="BO29" s="478">
        <f t="shared" si="30"/>
        <v>0</v>
      </c>
      <c r="BP29" s="477" t="str">
        <f t="shared" si="10"/>
        <v/>
      </c>
      <c r="BQ29" s="373"/>
      <c r="BR29" s="475"/>
      <c r="BS29" s="475"/>
      <c r="BT29" s="475"/>
      <c r="BU29" s="478">
        <f t="shared" si="31"/>
        <v>0</v>
      </c>
      <c r="BV29" s="477" t="str">
        <f t="shared" si="11"/>
        <v/>
      </c>
      <c r="BW29" s="373"/>
      <c r="BX29" s="475"/>
      <c r="BY29" s="475"/>
      <c r="BZ29" s="475"/>
      <c r="CA29" s="478">
        <f t="shared" si="32"/>
        <v>0</v>
      </c>
      <c r="CB29" s="477" t="str">
        <f t="shared" si="12"/>
        <v/>
      </c>
      <c r="CC29" s="373"/>
      <c r="CD29" s="475"/>
      <c r="CE29" s="475"/>
      <c r="CF29" s="475"/>
      <c r="CG29" s="478">
        <f t="shared" si="33"/>
        <v>0</v>
      </c>
      <c r="CH29" s="477" t="str">
        <f t="shared" si="13"/>
        <v/>
      </c>
      <c r="CI29" s="373"/>
      <c r="CJ29" s="475"/>
      <c r="CK29" s="475"/>
      <c r="CL29" s="475"/>
      <c r="CM29" s="478">
        <f t="shared" si="34"/>
        <v>0</v>
      </c>
      <c r="CN29" s="477" t="str">
        <f t="shared" si="14"/>
        <v/>
      </c>
      <c r="CO29" s="373"/>
      <c r="CP29" s="475"/>
      <c r="CQ29" s="475"/>
      <c r="CR29" s="475"/>
      <c r="CS29" s="478">
        <f t="shared" si="35"/>
        <v>0</v>
      </c>
      <c r="CT29" s="477" t="str">
        <f t="shared" si="15"/>
        <v/>
      </c>
      <c r="CU29" s="373"/>
      <c r="CV29" s="475"/>
      <c r="CW29" s="475"/>
      <c r="CX29" s="475"/>
      <c r="CY29" s="478">
        <f t="shared" si="36"/>
        <v>0</v>
      </c>
      <c r="CZ29" s="477" t="str">
        <f t="shared" si="16"/>
        <v/>
      </c>
      <c r="DA29" s="373"/>
      <c r="DB29" s="475"/>
      <c r="DC29" s="475"/>
      <c r="DD29" s="475"/>
      <c r="DE29" s="478">
        <f t="shared" si="37"/>
        <v>0</v>
      </c>
      <c r="DF29" s="477" t="str">
        <f t="shared" si="17"/>
        <v/>
      </c>
      <c r="DG29" s="373"/>
      <c r="DH29" s="475"/>
      <c r="DI29" s="475"/>
      <c r="DJ29" s="475"/>
      <c r="DK29" s="478">
        <f t="shared" si="38"/>
        <v>0</v>
      </c>
      <c r="DL29" s="477" t="str">
        <f t="shared" si="18"/>
        <v/>
      </c>
      <c r="DM29" s="373"/>
      <c r="DN29" s="475"/>
      <c r="DO29" s="475"/>
      <c r="DP29" s="475"/>
      <c r="DQ29" s="478">
        <f t="shared" si="39"/>
        <v>0</v>
      </c>
      <c r="DR29" s="477" t="str">
        <f t="shared" si="19"/>
        <v/>
      </c>
    </row>
    <row r="30" spans="2:122" ht="14.25" customHeight="1" thickBot="1">
      <c r="B30" s="446">
        <f>Edital!C33</f>
        <v>0</v>
      </c>
      <c r="D30" s="50"/>
      <c r="E30" s="50"/>
      <c r="F30" s="50"/>
      <c r="G30" s="49">
        <f t="shared" si="20"/>
        <v>0</v>
      </c>
      <c r="H30" s="161" t="str">
        <f t="shared" si="0"/>
        <v/>
      </c>
      <c r="J30" s="475"/>
      <c r="K30" s="475"/>
      <c r="L30" s="475"/>
      <c r="M30" s="478">
        <f t="shared" si="21"/>
        <v>0</v>
      </c>
      <c r="N30" s="477" t="str">
        <f t="shared" si="1"/>
        <v/>
      </c>
      <c r="O30" s="373"/>
      <c r="P30" s="475"/>
      <c r="Q30" s="475"/>
      <c r="R30" s="475"/>
      <c r="S30" s="478">
        <f t="shared" si="22"/>
        <v>0</v>
      </c>
      <c r="T30" s="477" t="str">
        <f t="shared" si="2"/>
        <v/>
      </c>
      <c r="U30" s="373"/>
      <c r="V30" s="475"/>
      <c r="W30" s="475"/>
      <c r="X30" s="475"/>
      <c r="Y30" s="478">
        <f t="shared" si="23"/>
        <v>0</v>
      </c>
      <c r="Z30" s="477" t="str">
        <f t="shared" si="3"/>
        <v/>
      </c>
      <c r="AA30" s="373"/>
      <c r="AB30" s="475"/>
      <c r="AC30" s="475"/>
      <c r="AD30" s="475"/>
      <c r="AE30" s="478">
        <f t="shared" si="24"/>
        <v>0</v>
      </c>
      <c r="AF30" s="477" t="str">
        <f t="shared" si="4"/>
        <v/>
      </c>
      <c r="AG30" s="373"/>
      <c r="AH30" s="475"/>
      <c r="AI30" s="475"/>
      <c r="AJ30" s="475"/>
      <c r="AK30" s="478">
        <f t="shared" si="25"/>
        <v>0</v>
      </c>
      <c r="AL30" s="477" t="str">
        <f t="shared" si="5"/>
        <v/>
      </c>
      <c r="AM30" s="373"/>
      <c r="AN30" s="475"/>
      <c r="AO30" s="475"/>
      <c r="AP30" s="475"/>
      <c r="AQ30" s="478">
        <f t="shared" si="26"/>
        <v>0</v>
      </c>
      <c r="AR30" s="477" t="str">
        <f t="shared" si="6"/>
        <v/>
      </c>
      <c r="AS30" s="373"/>
      <c r="AT30" s="475"/>
      <c r="AU30" s="475"/>
      <c r="AV30" s="475"/>
      <c r="AW30" s="478">
        <f t="shared" si="27"/>
        <v>0</v>
      </c>
      <c r="AX30" s="477" t="str">
        <f t="shared" si="7"/>
        <v/>
      </c>
      <c r="AY30" s="373"/>
      <c r="AZ30" s="475"/>
      <c r="BA30" s="475"/>
      <c r="BB30" s="475"/>
      <c r="BC30" s="478">
        <f t="shared" si="28"/>
        <v>0</v>
      </c>
      <c r="BD30" s="477" t="str">
        <f t="shared" si="8"/>
        <v/>
      </c>
      <c r="BE30" s="373"/>
      <c r="BF30" s="475"/>
      <c r="BG30" s="475"/>
      <c r="BH30" s="475"/>
      <c r="BI30" s="478">
        <f t="shared" si="29"/>
        <v>0</v>
      </c>
      <c r="BJ30" s="477" t="str">
        <f t="shared" si="9"/>
        <v/>
      </c>
      <c r="BK30" s="373"/>
      <c r="BL30" s="475"/>
      <c r="BM30" s="475"/>
      <c r="BN30" s="475"/>
      <c r="BO30" s="478">
        <f t="shared" si="30"/>
        <v>0</v>
      </c>
      <c r="BP30" s="477" t="str">
        <f t="shared" si="10"/>
        <v/>
      </c>
      <c r="BQ30" s="373"/>
      <c r="BR30" s="475"/>
      <c r="BS30" s="475"/>
      <c r="BT30" s="475"/>
      <c r="BU30" s="478">
        <f t="shared" si="31"/>
        <v>0</v>
      </c>
      <c r="BV30" s="477" t="str">
        <f t="shared" si="11"/>
        <v/>
      </c>
      <c r="BW30" s="373"/>
      <c r="BX30" s="475"/>
      <c r="BY30" s="475"/>
      <c r="BZ30" s="475"/>
      <c r="CA30" s="478">
        <f t="shared" si="32"/>
        <v>0</v>
      </c>
      <c r="CB30" s="477" t="str">
        <f t="shared" si="12"/>
        <v/>
      </c>
      <c r="CC30" s="373"/>
      <c r="CD30" s="475"/>
      <c r="CE30" s="475"/>
      <c r="CF30" s="475"/>
      <c r="CG30" s="478">
        <f t="shared" si="33"/>
        <v>0</v>
      </c>
      <c r="CH30" s="477" t="str">
        <f t="shared" si="13"/>
        <v/>
      </c>
      <c r="CI30" s="373"/>
      <c r="CJ30" s="475"/>
      <c r="CK30" s="475"/>
      <c r="CL30" s="475"/>
      <c r="CM30" s="478">
        <f t="shared" si="34"/>
        <v>0</v>
      </c>
      <c r="CN30" s="477" t="str">
        <f t="shared" si="14"/>
        <v/>
      </c>
      <c r="CO30" s="373"/>
      <c r="CP30" s="475"/>
      <c r="CQ30" s="475"/>
      <c r="CR30" s="475"/>
      <c r="CS30" s="478">
        <f t="shared" si="35"/>
        <v>0</v>
      </c>
      <c r="CT30" s="477" t="str">
        <f t="shared" si="15"/>
        <v/>
      </c>
      <c r="CU30" s="373"/>
      <c r="CV30" s="475"/>
      <c r="CW30" s="475"/>
      <c r="CX30" s="475"/>
      <c r="CY30" s="478">
        <f t="shared" si="36"/>
        <v>0</v>
      </c>
      <c r="CZ30" s="477" t="str">
        <f t="shared" si="16"/>
        <v/>
      </c>
      <c r="DA30" s="373"/>
      <c r="DB30" s="475"/>
      <c r="DC30" s="475"/>
      <c r="DD30" s="475"/>
      <c r="DE30" s="478">
        <f t="shared" si="37"/>
        <v>0</v>
      </c>
      <c r="DF30" s="477" t="str">
        <f t="shared" si="17"/>
        <v/>
      </c>
      <c r="DG30" s="373"/>
      <c r="DH30" s="475"/>
      <c r="DI30" s="475"/>
      <c r="DJ30" s="475"/>
      <c r="DK30" s="478">
        <f t="shared" si="38"/>
        <v>0</v>
      </c>
      <c r="DL30" s="477" t="str">
        <f t="shared" si="18"/>
        <v/>
      </c>
      <c r="DM30" s="373"/>
      <c r="DN30" s="475"/>
      <c r="DO30" s="475"/>
      <c r="DP30" s="475"/>
      <c r="DQ30" s="478">
        <f t="shared" si="39"/>
        <v>0</v>
      </c>
      <c r="DR30" s="477" t="str">
        <f t="shared" si="19"/>
        <v/>
      </c>
    </row>
    <row r="31" spans="2:122" ht="14.25" customHeight="1" thickBot="1">
      <c r="B31" s="449">
        <f>Edital!C34</f>
        <v>0</v>
      </c>
      <c r="D31" s="87"/>
      <c r="E31" s="87"/>
      <c r="F31" s="87"/>
      <c r="G31" s="86">
        <f t="shared" si="20"/>
        <v>0</v>
      </c>
      <c r="H31" s="162" t="str">
        <f t="shared" si="0"/>
        <v/>
      </c>
      <c r="J31" s="479"/>
      <c r="K31" s="479"/>
      <c r="L31" s="479"/>
      <c r="M31" s="480">
        <f t="shared" si="21"/>
        <v>0</v>
      </c>
      <c r="N31" s="481" t="str">
        <f t="shared" si="1"/>
        <v/>
      </c>
      <c r="O31" s="373"/>
      <c r="P31" s="479"/>
      <c r="Q31" s="479"/>
      <c r="R31" s="479"/>
      <c r="S31" s="480">
        <f t="shared" si="22"/>
        <v>0</v>
      </c>
      <c r="T31" s="481" t="str">
        <f t="shared" si="2"/>
        <v/>
      </c>
      <c r="U31" s="373"/>
      <c r="V31" s="479"/>
      <c r="W31" s="479"/>
      <c r="X31" s="479"/>
      <c r="Y31" s="480">
        <f t="shared" si="23"/>
        <v>0</v>
      </c>
      <c r="Z31" s="481" t="str">
        <f t="shared" si="3"/>
        <v/>
      </c>
      <c r="AA31" s="373"/>
      <c r="AB31" s="479"/>
      <c r="AC31" s="479"/>
      <c r="AD31" s="479"/>
      <c r="AE31" s="480">
        <f t="shared" si="24"/>
        <v>0</v>
      </c>
      <c r="AF31" s="481" t="str">
        <f t="shared" si="4"/>
        <v/>
      </c>
      <c r="AG31" s="373"/>
      <c r="AH31" s="479"/>
      <c r="AI31" s="479"/>
      <c r="AJ31" s="479"/>
      <c r="AK31" s="480">
        <f t="shared" si="25"/>
        <v>0</v>
      </c>
      <c r="AL31" s="481" t="str">
        <f t="shared" si="5"/>
        <v/>
      </c>
      <c r="AM31" s="373"/>
      <c r="AN31" s="479"/>
      <c r="AO31" s="479"/>
      <c r="AP31" s="479"/>
      <c r="AQ31" s="480">
        <f t="shared" si="26"/>
        <v>0</v>
      </c>
      <c r="AR31" s="481" t="str">
        <f t="shared" si="6"/>
        <v/>
      </c>
      <c r="AS31" s="373"/>
      <c r="AT31" s="479"/>
      <c r="AU31" s="479"/>
      <c r="AV31" s="479"/>
      <c r="AW31" s="480">
        <f t="shared" si="27"/>
        <v>0</v>
      </c>
      <c r="AX31" s="481" t="str">
        <f t="shared" si="7"/>
        <v/>
      </c>
      <c r="AY31" s="373"/>
      <c r="AZ31" s="479"/>
      <c r="BA31" s="479"/>
      <c r="BB31" s="479"/>
      <c r="BC31" s="480">
        <f t="shared" si="28"/>
        <v>0</v>
      </c>
      <c r="BD31" s="481" t="str">
        <f t="shared" si="8"/>
        <v/>
      </c>
      <c r="BE31" s="373"/>
      <c r="BF31" s="479"/>
      <c r="BG31" s="479"/>
      <c r="BH31" s="479"/>
      <c r="BI31" s="480">
        <f t="shared" si="29"/>
        <v>0</v>
      </c>
      <c r="BJ31" s="481" t="str">
        <f t="shared" si="9"/>
        <v/>
      </c>
      <c r="BK31" s="373"/>
      <c r="BL31" s="479"/>
      <c r="BM31" s="479"/>
      <c r="BN31" s="479"/>
      <c r="BO31" s="480">
        <f t="shared" si="30"/>
        <v>0</v>
      </c>
      <c r="BP31" s="481" t="str">
        <f t="shared" si="10"/>
        <v/>
      </c>
      <c r="BQ31" s="373"/>
      <c r="BR31" s="479"/>
      <c r="BS31" s="479"/>
      <c r="BT31" s="479"/>
      <c r="BU31" s="480">
        <f t="shared" si="31"/>
        <v>0</v>
      </c>
      <c r="BV31" s="481" t="str">
        <f t="shared" si="11"/>
        <v/>
      </c>
      <c r="BW31" s="373"/>
      <c r="BX31" s="479"/>
      <c r="BY31" s="479"/>
      <c r="BZ31" s="479"/>
      <c r="CA31" s="480">
        <f t="shared" si="32"/>
        <v>0</v>
      </c>
      <c r="CB31" s="481" t="str">
        <f t="shared" si="12"/>
        <v/>
      </c>
      <c r="CC31" s="373"/>
      <c r="CD31" s="479"/>
      <c r="CE31" s="479"/>
      <c r="CF31" s="479"/>
      <c r="CG31" s="480">
        <f t="shared" si="33"/>
        <v>0</v>
      </c>
      <c r="CH31" s="481" t="str">
        <f t="shared" si="13"/>
        <v/>
      </c>
      <c r="CI31" s="373"/>
      <c r="CJ31" s="479"/>
      <c r="CK31" s="479"/>
      <c r="CL31" s="479"/>
      <c r="CM31" s="480">
        <f t="shared" si="34"/>
        <v>0</v>
      </c>
      <c r="CN31" s="482" t="str">
        <f t="shared" si="14"/>
        <v/>
      </c>
      <c r="CO31" s="373"/>
      <c r="CP31" s="479"/>
      <c r="CQ31" s="479"/>
      <c r="CR31" s="479"/>
      <c r="CS31" s="480">
        <f t="shared" si="35"/>
        <v>0</v>
      </c>
      <c r="CT31" s="481" t="str">
        <f t="shared" si="15"/>
        <v/>
      </c>
      <c r="CU31" s="373"/>
      <c r="CV31" s="479"/>
      <c r="CW31" s="479"/>
      <c r="CX31" s="479"/>
      <c r="CY31" s="480">
        <f t="shared" si="36"/>
        <v>0</v>
      </c>
      <c r="CZ31" s="481" t="str">
        <f t="shared" si="16"/>
        <v/>
      </c>
      <c r="DA31" s="373"/>
      <c r="DB31" s="479"/>
      <c r="DC31" s="479"/>
      <c r="DD31" s="479"/>
      <c r="DE31" s="480">
        <f t="shared" si="37"/>
        <v>0</v>
      </c>
      <c r="DF31" s="481" t="str">
        <f t="shared" si="17"/>
        <v/>
      </c>
      <c r="DG31" s="373"/>
      <c r="DH31" s="479"/>
      <c r="DI31" s="479"/>
      <c r="DJ31" s="479"/>
      <c r="DK31" s="480">
        <f t="shared" si="38"/>
        <v>0</v>
      </c>
      <c r="DL31" s="481" t="str">
        <f t="shared" si="18"/>
        <v/>
      </c>
      <c r="DM31" s="373"/>
      <c r="DN31" s="479"/>
      <c r="DO31" s="479"/>
      <c r="DP31" s="479"/>
      <c r="DQ31" s="480">
        <f t="shared" si="39"/>
        <v>0</v>
      </c>
      <c r="DR31" s="481" t="str">
        <f t="shared" si="19"/>
        <v/>
      </c>
    </row>
    <row r="32" spans="2:122">
      <c r="B32" s="248" t="s">
        <v>209</v>
      </c>
      <c r="C32" s="71"/>
      <c r="D32" s="249">
        <f>SUM(D12:D31)</f>
        <v>0</v>
      </c>
      <c r="E32" s="251">
        <f>SUM(E12:E31)</f>
        <v>0</v>
      </c>
      <c r="F32" s="250">
        <f>SUM(F12:F31)</f>
        <v>0</v>
      </c>
      <c r="G32" s="251">
        <f>SUM(G12:G31)</f>
        <v>0</v>
      </c>
      <c r="H32" s="252"/>
      <c r="I32" s="71"/>
      <c r="J32" s="483">
        <f>SUM(J12:J31)</f>
        <v>0</v>
      </c>
      <c r="K32" s="468">
        <f>SUM(K12:K31)</f>
        <v>0</v>
      </c>
      <c r="L32" s="484">
        <f>SUM(L12:L31)</f>
        <v>0</v>
      </c>
      <c r="M32" s="468">
        <f>SUM(M12:M31)</f>
        <v>0</v>
      </c>
      <c r="N32" s="485"/>
      <c r="O32" s="377"/>
      <c r="P32" s="483">
        <f>SUM(P12:P31)</f>
        <v>0</v>
      </c>
      <c r="Q32" s="468">
        <f>SUM(Q12:Q31)</f>
        <v>0</v>
      </c>
      <c r="R32" s="484">
        <f>SUM(R12:R31)</f>
        <v>0</v>
      </c>
      <c r="S32" s="468">
        <f>SUM(S12:S31)</f>
        <v>0</v>
      </c>
      <c r="T32" s="485"/>
      <c r="U32" s="377"/>
      <c r="V32" s="483">
        <f>SUM(V12:V31)</f>
        <v>0</v>
      </c>
      <c r="W32" s="468">
        <f>SUM(W12:W31)</f>
        <v>0</v>
      </c>
      <c r="X32" s="484">
        <f>SUM(X12:X31)</f>
        <v>0</v>
      </c>
      <c r="Y32" s="468">
        <f>SUM(Y12:Y31)</f>
        <v>0</v>
      </c>
      <c r="Z32" s="485"/>
      <c r="AA32" s="377"/>
      <c r="AB32" s="483">
        <f>SUM(AB12:AB31)</f>
        <v>0</v>
      </c>
      <c r="AC32" s="468">
        <f>SUM(AC12:AC31)</f>
        <v>0</v>
      </c>
      <c r="AD32" s="484">
        <f>SUM(AD12:AD31)</f>
        <v>0</v>
      </c>
      <c r="AE32" s="468">
        <f>SUM(AE12:AE31)</f>
        <v>0</v>
      </c>
      <c r="AF32" s="485"/>
      <c r="AG32" s="377"/>
      <c r="AH32" s="483">
        <f>SUM(AH12:AH31)</f>
        <v>0</v>
      </c>
      <c r="AI32" s="468">
        <f>SUM(AI12:AI31)</f>
        <v>0</v>
      </c>
      <c r="AJ32" s="484">
        <f>SUM(AJ12:AJ31)</f>
        <v>0</v>
      </c>
      <c r="AK32" s="468">
        <f>SUM(AK12:AK31)</f>
        <v>0</v>
      </c>
      <c r="AL32" s="485"/>
      <c r="AM32" s="377"/>
      <c r="AN32" s="483">
        <f>SUM(AN12:AN31)</f>
        <v>0</v>
      </c>
      <c r="AO32" s="468">
        <f>SUM(AO12:AO31)</f>
        <v>0</v>
      </c>
      <c r="AP32" s="484">
        <f>SUM(AP12:AP31)</f>
        <v>0</v>
      </c>
      <c r="AQ32" s="468">
        <f>SUM(AQ12:AQ31)</f>
        <v>0</v>
      </c>
      <c r="AR32" s="485"/>
      <c r="AS32" s="377"/>
      <c r="AT32" s="483">
        <f>SUM(AT12:AT31)</f>
        <v>0</v>
      </c>
      <c r="AU32" s="468">
        <f>SUM(AU12:AU31)</f>
        <v>0</v>
      </c>
      <c r="AV32" s="484">
        <f>SUM(AV12:AV31)</f>
        <v>0</v>
      </c>
      <c r="AW32" s="468">
        <f>SUM(AW12:AW31)</f>
        <v>0</v>
      </c>
      <c r="AX32" s="485"/>
      <c r="AY32" s="377"/>
      <c r="AZ32" s="483">
        <f>SUM(AZ12:AZ31)</f>
        <v>0</v>
      </c>
      <c r="BA32" s="468">
        <f>SUM(BA12:BA31)</f>
        <v>0</v>
      </c>
      <c r="BB32" s="484">
        <f>SUM(BB12:BB31)</f>
        <v>0</v>
      </c>
      <c r="BC32" s="468">
        <f>SUM(BC12:BC31)</f>
        <v>0</v>
      </c>
      <c r="BD32" s="485"/>
      <c r="BE32" s="377"/>
      <c r="BF32" s="483">
        <f>SUM(BF12:BF31)</f>
        <v>0</v>
      </c>
      <c r="BG32" s="468">
        <f>SUM(BG12:BG31)</f>
        <v>0</v>
      </c>
      <c r="BH32" s="484">
        <f>SUM(BH12:BH31)</f>
        <v>0</v>
      </c>
      <c r="BI32" s="468">
        <f>SUM(BI12:BI31)</f>
        <v>0</v>
      </c>
      <c r="BJ32" s="485"/>
      <c r="BK32" s="377"/>
      <c r="BL32" s="483">
        <f>SUM(BL12:BL31)</f>
        <v>0</v>
      </c>
      <c r="BM32" s="468">
        <f>SUM(BM12:BM31)</f>
        <v>0</v>
      </c>
      <c r="BN32" s="484">
        <f>SUM(BN12:BN31)</f>
        <v>0</v>
      </c>
      <c r="BO32" s="468">
        <f>SUM(BO12:BO31)</f>
        <v>0</v>
      </c>
      <c r="BP32" s="485"/>
      <c r="BQ32" s="377"/>
      <c r="BR32" s="483">
        <f>SUM(BR12:BR31)</f>
        <v>0</v>
      </c>
      <c r="BS32" s="468">
        <f>SUM(BS12:BS31)</f>
        <v>0</v>
      </c>
      <c r="BT32" s="484">
        <f>SUM(BT12:BT31)</f>
        <v>0</v>
      </c>
      <c r="BU32" s="468">
        <f>SUM(BU12:BU31)</f>
        <v>0</v>
      </c>
      <c r="BV32" s="485"/>
      <c r="BW32" s="377"/>
      <c r="BX32" s="483">
        <f>SUM(BX12:BX31)</f>
        <v>0</v>
      </c>
      <c r="BY32" s="468">
        <f>SUM(BY12:BY31)</f>
        <v>0</v>
      </c>
      <c r="BZ32" s="484">
        <f>SUM(BZ12:BZ31)</f>
        <v>0</v>
      </c>
      <c r="CA32" s="468">
        <f>SUM(CA12:CA31)</f>
        <v>0</v>
      </c>
      <c r="CB32" s="485"/>
      <c r="CC32" s="377"/>
      <c r="CD32" s="483">
        <f>SUM(CD12:CD31)</f>
        <v>0</v>
      </c>
      <c r="CE32" s="468">
        <f>SUM(CE12:CE31)</f>
        <v>0</v>
      </c>
      <c r="CF32" s="484">
        <f>SUM(CF12:CF31)</f>
        <v>0</v>
      </c>
      <c r="CG32" s="468">
        <f>SUM(CG12:CG31)</f>
        <v>0</v>
      </c>
      <c r="CH32" s="485"/>
      <c r="CI32" s="377"/>
      <c r="CJ32" s="483">
        <f>SUM(CJ12:CJ31)</f>
        <v>0</v>
      </c>
      <c r="CK32" s="468">
        <f>SUM(CK12:CK31)</f>
        <v>0</v>
      </c>
      <c r="CL32" s="484">
        <f>SUM(CL12:CL31)</f>
        <v>0</v>
      </c>
      <c r="CM32" s="468">
        <f>SUM(CM12:CM31)</f>
        <v>0</v>
      </c>
      <c r="CN32" s="485"/>
      <c r="CO32" s="377"/>
      <c r="CP32" s="486">
        <f>SUM(CP12:CP31)</f>
        <v>0</v>
      </c>
      <c r="CQ32" s="484">
        <f>SUM(CQ12:CQ31)</f>
        <v>0</v>
      </c>
      <c r="CR32" s="484">
        <f>SUM(CR12:CR31)</f>
        <v>0</v>
      </c>
      <c r="CS32" s="468">
        <f>SUM(CS12:CS31)</f>
        <v>0</v>
      </c>
      <c r="CT32" s="485"/>
      <c r="CU32" s="377"/>
      <c r="CV32" s="483">
        <f>SUM(CV12:CV31)</f>
        <v>0</v>
      </c>
      <c r="CW32" s="468">
        <f>SUM(CW12:CW31)</f>
        <v>0</v>
      </c>
      <c r="CX32" s="468">
        <f>SUM(CX12:CX31)</f>
        <v>0</v>
      </c>
      <c r="CY32" s="468">
        <f>SUM(CY12:CY31)</f>
        <v>0</v>
      </c>
      <c r="CZ32" s="485"/>
      <c r="DA32" s="377"/>
      <c r="DB32" s="483">
        <f>SUM(DB12:DB31)</f>
        <v>0</v>
      </c>
      <c r="DC32" s="468">
        <f>SUM(DC12:DC31)</f>
        <v>0</v>
      </c>
      <c r="DD32" s="468">
        <f>SUM(DD12:DD31)</f>
        <v>0</v>
      </c>
      <c r="DE32" s="468">
        <f>SUM(DE12:DE31)</f>
        <v>0</v>
      </c>
      <c r="DF32" s="470"/>
      <c r="DG32" s="377"/>
      <c r="DH32" s="486">
        <f>SUM(DH12:DH31)</f>
        <v>0</v>
      </c>
      <c r="DI32" s="484">
        <f>SUM(DI12:DI31)</f>
        <v>0</v>
      </c>
      <c r="DJ32" s="484">
        <f>SUM(DJ12:DJ31)</f>
        <v>0</v>
      </c>
      <c r="DK32" s="468">
        <f>SUM(DK12:DK31)</f>
        <v>0</v>
      </c>
      <c r="DL32" s="485"/>
      <c r="DM32" s="377"/>
      <c r="DN32" s="486">
        <f>SUM(DN12:DN31)</f>
        <v>0</v>
      </c>
      <c r="DO32" s="468">
        <f>SUM(DO12:DO31)</f>
        <v>0</v>
      </c>
      <c r="DP32" s="468">
        <f>SUM(DP12:DP31)</f>
        <v>0</v>
      </c>
      <c r="DQ32" s="468">
        <f>SUM(DQ12:DQ31)</f>
        <v>0</v>
      </c>
      <c r="DR32" s="470"/>
    </row>
    <row r="33" spans="4:122">
      <c r="D33" s="5"/>
      <c r="E33" s="5"/>
      <c r="F33" s="79"/>
      <c r="G33" s="5"/>
      <c r="H33" s="79"/>
      <c r="J33" s="5"/>
      <c r="K33" s="5"/>
      <c r="L33" s="79"/>
      <c r="M33" s="5"/>
      <c r="N33" s="79"/>
      <c r="P33" s="5"/>
      <c r="Q33" s="5"/>
      <c r="R33" s="79"/>
      <c r="S33" s="5"/>
      <c r="T33" s="79"/>
      <c r="V33" s="5"/>
      <c r="W33" s="5"/>
      <c r="X33" s="79"/>
      <c r="Y33" s="5"/>
      <c r="Z33" s="79"/>
      <c r="AB33" s="5"/>
      <c r="AC33" s="5"/>
      <c r="AD33" s="79"/>
      <c r="AE33" s="5"/>
      <c r="AF33" s="79"/>
      <c r="AH33" s="5"/>
      <c r="AI33" s="5"/>
      <c r="AJ33" s="79"/>
      <c r="AK33" s="5"/>
      <c r="AL33" s="79"/>
      <c r="AN33" s="5"/>
      <c r="AO33" s="5"/>
      <c r="AP33" s="79"/>
      <c r="AQ33" s="5"/>
      <c r="AR33" s="79"/>
      <c r="AT33" s="5"/>
      <c r="AU33" s="5"/>
      <c r="AV33" s="79"/>
      <c r="AW33" s="5"/>
      <c r="AX33" s="79"/>
      <c r="AZ33" s="5"/>
      <c r="BA33" s="5"/>
      <c r="BB33" s="79"/>
      <c r="BC33" s="5"/>
      <c r="BD33" s="79"/>
      <c r="BF33" s="5"/>
      <c r="BG33" s="5"/>
      <c r="BH33" s="79"/>
      <c r="BI33" s="5"/>
      <c r="BJ33" s="79"/>
      <c r="BL33" s="5"/>
      <c r="BM33" s="5"/>
      <c r="BN33" s="79"/>
      <c r="BO33" s="5"/>
      <c r="BP33" s="79"/>
      <c r="BR33" s="5"/>
      <c r="BS33" s="5"/>
      <c r="BT33" s="79"/>
      <c r="BU33" s="5"/>
      <c r="BV33" s="79"/>
      <c r="BX33" s="5"/>
      <c r="BY33" s="5"/>
      <c r="BZ33" s="79"/>
      <c r="CA33" s="5"/>
      <c r="CB33" s="79"/>
      <c r="CD33" s="5"/>
      <c r="CE33" s="5"/>
      <c r="CF33" s="79"/>
      <c r="CG33" s="5"/>
      <c r="CH33" s="79"/>
      <c r="CJ33" s="5"/>
      <c r="CK33" s="5"/>
      <c r="CL33" s="79"/>
      <c r="CM33" s="5"/>
      <c r="CN33" s="79"/>
      <c r="CP33" s="79"/>
      <c r="CQ33" s="79"/>
      <c r="CR33" s="79"/>
      <c r="CS33" s="5"/>
      <c r="CT33" s="79"/>
      <c r="CV33" s="5"/>
      <c r="CW33" s="5"/>
      <c r="CY33" s="5"/>
      <c r="CZ33" s="79"/>
      <c r="DB33" s="5"/>
      <c r="DC33" s="5"/>
      <c r="DE33" s="5"/>
      <c r="DF33" s="5"/>
      <c r="DH33" s="79"/>
      <c r="DI33" s="79"/>
      <c r="DJ33" s="79"/>
      <c r="DK33" s="5"/>
      <c r="DL33" s="79"/>
      <c r="DN33" s="79"/>
      <c r="DO33" s="5"/>
      <c r="DQ33" s="5"/>
      <c r="DR33" s="5"/>
    </row>
    <row r="36" spans="4:122" s="107" customFormat="1" ht="0.75" customHeight="1">
      <c r="D36" s="262" t="s">
        <v>134</v>
      </c>
      <c r="E36" s="263" t="str">
        <f>IFERROR(E32/D32,"")</f>
        <v/>
      </c>
      <c r="J36" s="262" t="s">
        <v>134</v>
      </c>
      <c r="K36" s="263" t="str">
        <f>IFERROR(K32/J32,"")</f>
        <v/>
      </c>
      <c r="P36" s="262" t="s">
        <v>134</v>
      </c>
      <c r="Q36" s="263" t="str">
        <f>IFERROR(Q32/P32,"")</f>
        <v/>
      </c>
      <c r="V36" s="262" t="s">
        <v>134</v>
      </c>
      <c r="W36" s="263" t="str">
        <f>IFERROR(W32/V32,"")</f>
        <v/>
      </c>
      <c r="AB36" s="262" t="s">
        <v>134</v>
      </c>
      <c r="AC36" s="263" t="str">
        <f>IFERROR(AC32/AB32,"")</f>
        <v/>
      </c>
      <c r="AH36" s="262" t="s">
        <v>134</v>
      </c>
      <c r="AI36" s="263" t="str">
        <f>IFERROR(AI32/AH32,"")</f>
        <v/>
      </c>
      <c r="AN36" s="262" t="s">
        <v>134</v>
      </c>
      <c r="AO36" s="263" t="str">
        <f>IFERROR(AO32/AN32,"")</f>
        <v/>
      </c>
      <c r="AT36" s="262" t="s">
        <v>134</v>
      </c>
      <c r="AU36" s="263" t="str">
        <f>IFERROR(AU32/AT32,"")</f>
        <v/>
      </c>
      <c r="AZ36" s="262" t="s">
        <v>134</v>
      </c>
      <c r="BA36" s="263" t="str">
        <f>IFERROR(BA32/AZ32,"")</f>
        <v/>
      </c>
      <c r="BF36" s="262" t="s">
        <v>134</v>
      </c>
      <c r="BG36" s="263" t="str">
        <f>IFERROR(BG32/BF32,"")</f>
        <v/>
      </c>
      <c r="BL36" s="262" t="s">
        <v>134</v>
      </c>
      <c r="BM36" s="263" t="str">
        <f>IFERROR(BM32/BL32,"")</f>
        <v/>
      </c>
      <c r="BR36" s="262" t="s">
        <v>134</v>
      </c>
      <c r="BS36" s="263" t="str">
        <f>IFERROR(BS32/BR32,"")</f>
        <v/>
      </c>
      <c r="BX36" s="262" t="s">
        <v>134</v>
      </c>
      <c r="BY36" s="263" t="str">
        <f>IFERROR(BY32/BX32,"")</f>
        <v/>
      </c>
      <c r="CD36" s="262" t="s">
        <v>134</v>
      </c>
      <c r="CE36" s="263" t="str">
        <f>IFERROR(CE32/CD32,"")</f>
        <v/>
      </c>
      <c r="CJ36" s="262" t="s">
        <v>134</v>
      </c>
      <c r="CK36" s="263" t="str">
        <f>IFERROR(CK32/CJ32,"")</f>
        <v/>
      </c>
      <c r="CP36" s="262" t="s">
        <v>134</v>
      </c>
      <c r="CQ36" s="263" t="str">
        <f>IFERROR(CQ32/CP32,"")</f>
        <v/>
      </c>
      <c r="CV36" s="262" t="s">
        <v>134</v>
      </c>
      <c r="CW36" s="263" t="str">
        <f>IFERROR(CW32/CV32,"")</f>
        <v/>
      </c>
      <c r="DB36" s="262" t="s">
        <v>134</v>
      </c>
      <c r="DC36" s="263" t="str">
        <f>IFERROR(DC32/DB32,"")</f>
        <v/>
      </c>
      <c r="DH36" s="262" t="s">
        <v>134</v>
      </c>
      <c r="DI36" s="263" t="str">
        <f>IFERROR(DI32/DH32,"")</f>
        <v/>
      </c>
      <c r="DN36" s="262" t="s">
        <v>134</v>
      </c>
      <c r="DO36" s="263" t="str">
        <f>IFERROR(DO32/DN32,"")</f>
        <v/>
      </c>
    </row>
    <row r="37" spans="4:122" s="107" customFormat="1" ht="0.75" customHeight="1">
      <c r="D37" s="262" t="s">
        <v>135</v>
      </c>
      <c r="E37" s="263" t="str">
        <f>IFERROR(F37/D32,"")</f>
        <v/>
      </c>
      <c r="F37" s="262">
        <f>IFERROR(D32-F32-(G32*2),"")</f>
        <v>0</v>
      </c>
      <c r="J37" s="262" t="s">
        <v>135</v>
      </c>
      <c r="K37" s="263" t="str">
        <f>IFERROR(L37/J32,"")</f>
        <v/>
      </c>
      <c r="L37" s="262">
        <f>IFERROR(J32-L32-(M32*2),"")</f>
        <v>0</v>
      </c>
      <c r="P37" s="262" t="s">
        <v>135</v>
      </c>
      <c r="Q37" s="263" t="str">
        <f>IFERROR(R37/P32,"")</f>
        <v/>
      </c>
      <c r="R37" s="262">
        <f>IFERROR(P32-R32-(S32*2),"")</f>
        <v>0</v>
      </c>
      <c r="V37" s="262" t="s">
        <v>135</v>
      </c>
      <c r="W37" s="263" t="str">
        <f>IFERROR(X37/V32,"")</f>
        <v/>
      </c>
      <c r="X37" s="262">
        <f>IFERROR(V32-X32-(Y32*2),"")</f>
        <v>0</v>
      </c>
      <c r="AB37" s="262" t="s">
        <v>135</v>
      </c>
      <c r="AC37" s="263" t="str">
        <f>IFERROR(AD37/AB32,"")</f>
        <v/>
      </c>
      <c r="AD37" s="262">
        <f>IFERROR(AB32-AD32-(AE32*2),"")</f>
        <v>0</v>
      </c>
      <c r="AH37" s="262" t="s">
        <v>135</v>
      </c>
      <c r="AI37" s="263" t="str">
        <f>IFERROR(AJ37/AH32,"")</f>
        <v/>
      </c>
      <c r="AJ37" s="262">
        <f>IFERROR(AH32-AJ32-(AK32*2),"")</f>
        <v>0</v>
      </c>
      <c r="AN37" s="262" t="s">
        <v>135</v>
      </c>
      <c r="AO37" s="263" t="str">
        <f>IFERROR(AP37/AN32,"")</f>
        <v/>
      </c>
      <c r="AP37" s="262">
        <f>IFERROR(AN32-AP32-(AQ32*2),"")</f>
        <v>0</v>
      </c>
      <c r="AT37" s="262" t="s">
        <v>135</v>
      </c>
      <c r="AU37" s="263" t="str">
        <f>IFERROR(AV37/AT32,"")</f>
        <v/>
      </c>
      <c r="AV37" s="262">
        <f>IFERROR(AT32-AV32-(AW32*2),"")</f>
        <v>0</v>
      </c>
      <c r="AZ37" s="262" t="s">
        <v>135</v>
      </c>
      <c r="BA37" s="263" t="str">
        <f>IFERROR(BB37/AZ32,"")</f>
        <v/>
      </c>
      <c r="BB37" s="262">
        <f>IFERROR(AZ32-BB32-(BC32*2),"")</f>
        <v>0</v>
      </c>
      <c r="BF37" s="262" t="s">
        <v>135</v>
      </c>
      <c r="BG37" s="263" t="str">
        <f>IFERROR(BH37/BF32,"")</f>
        <v/>
      </c>
      <c r="BH37" s="262">
        <f>IFERROR(BF32-BH32-(BI32*2),"")</f>
        <v>0</v>
      </c>
      <c r="BL37" s="262" t="s">
        <v>135</v>
      </c>
      <c r="BM37" s="263" t="str">
        <f>IFERROR(BN37/BL32,"")</f>
        <v/>
      </c>
      <c r="BN37" s="262">
        <f>IFERROR(BL32-BN32-(BO32*2),"")</f>
        <v>0</v>
      </c>
      <c r="BR37" s="262" t="s">
        <v>135</v>
      </c>
      <c r="BS37" s="263" t="str">
        <f>IFERROR(BT37/BR32,"")</f>
        <v/>
      </c>
      <c r="BT37" s="262">
        <f>IFERROR(BR32-BT32-(BU32*2),"")</f>
        <v>0</v>
      </c>
      <c r="BX37" s="262" t="s">
        <v>135</v>
      </c>
      <c r="BY37" s="263" t="str">
        <f>IFERROR(BZ37/BX32,"")</f>
        <v/>
      </c>
      <c r="BZ37" s="262">
        <f>IFERROR(BX32-BZ32-(CA32*2),"")</f>
        <v>0</v>
      </c>
      <c r="CD37" s="262" t="s">
        <v>135</v>
      </c>
      <c r="CE37" s="263" t="str">
        <f>IFERROR(CF37/CD32,"")</f>
        <v/>
      </c>
      <c r="CF37" s="262">
        <f>IFERROR(CD32-CF32-(CG32*2),"")</f>
        <v>0</v>
      </c>
      <c r="CJ37" s="262" t="s">
        <v>135</v>
      </c>
      <c r="CK37" s="263" t="str">
        <f>IFERROR(CL37/CJ32,"")</f>
        <v/>
      </c>
      <c r="CL37" s="262">
        <f>IFERROR(CJ32-CL32-(CM32*2),"")</f>
        <v>0</v>
      </c>
      <c r="CP37" s="262" t="s">
        <v>135</v>
      </c>
      <c r="CQ37" s="263" t="str">
        <f>IFERROR(CR37/CP32,"")</f>
        <v/>
      </c>
      <c r="CR37" s="262">
        <f>IFERROR(CP32-CR32-(CS32*2),"")</f>
        <v>0</v>
      </c>
      <c r="CV37" s="262" t="s">
        <v>135</v>
      </c>
      <c r="CW37" s="263" t="str">
        <f>IFERROR(CX37/CV32,"")</f>
        <v/>
      </c>
      <c r="CX37" s="262">
        <f>IFERROR(CV32-CX32-(CY32*2),"")</f>
        <v>0</v>
      </c>
      <c r="DB37" s="262" t="s">
        <v>135</v>
      </c>
      <c r="DC37" s="263" t="str">
        <f>IFERROR(DD37/DB32,"")</f>
        <v/>
      </c>
      <c r="DD37" s="262">
        <f>IFERROR(DB32-DD32-(DE32*2),"")</f>
        <v>0</v>
      </c>
      <c r="DH37" s="262" t="s">
        <v>135</v>
      </c>
      <c r="DI37" s="263" t="str">
        <f>IFERROR(DJ37/DH32,"")</f>
        <v/>
      </c>
      <c r="DJ37" s="262">
        <f>IFERROR(DH32-DJ32-(DK32*2),"")</f>
        <v>0</v>
      </c>
      <c r="DN37" s="262" t="s">
        <v>135</v>
      </c>
      <c r="DO37" s="263" t="str">
        <f>IFERROR(DP37/DN32,"")</f>
        <v/>
      </c>
      <c r="DP37" s="262">
        <f>IFERROR(DN32-DP32-(DQ32*2),"")</f>
        <v>0</v>
      </c>
    </row>
  </sheetData>
  <sheetProtection algorithmName="SHA-512" hashValue="LiFk3Q/duOXGiXDByNJLN1NeeHD2xevemYJxEPYYI44GQF+Mua9s/FkzvvHMC1Fjr41b4AwxCV2zxlZZgEWVPA==" saltValue="0pJqTWxP7GqvKn/h7c6LTQ==" spinCount="100000" sheet="1" objects="1" scenarios="1"/>
  <sortState ref="K11:K16">
    <sortCondition ref="K11"/>
  </sortState>
  <mergeCells count="180">
    <mergeCell ref="P5:T5"/>
    <mergeCell ref="F7:H7"/>
    <mergeCell ref="F6:H6"/>
    <mergeCell ref="F8:H8"/>
    <mergeCell ref="F9:H9"/>
    <mergeCell ref="D6:E6"/>
    <mergeCell ref="D7:E7"/>
    <mergeCell ref="D8:E8"/>
    <mergeCell ref="D9:E9"/>
    <mergeCell ref="J6:K6"/>
    <mergeCell ref="L6:N6"/>
    <mergeCell ref="J7:K7"/>
    <mergeCell ref="D5:H5"/>
    <mergeCell ref="J5:N5"/>
    <mergeCell ref="L7:N7"/>
    <mergeCell ref="J8:K8"/>
    <mergeCell ref="L8:N8"/>
    <mergeCell ref="J9:K9"/>
    <mergeCell ref="L9:N9"/>
    <mergeCell ref="P6:Q6"/>
    <mergeCell ref="R6:T6"/>
    <mergeCell ref="P7:Q7"/>
    <mergeCell ref="R7:T7"/>
    <mergeCell ref="P8:Q8"/>
    <mergeCell ref="V5:Z5"/>
    <mergeCell ref="V6:W6"/>
    <mergeCell ref="X6:Z6"/>
    <mergeCell ref="V7:W7"/>
    <mergeCell ref="X7:Z7"/>
    <mergeCell ref="V8:W8"/>
    <mergeCell ref="X8:Z8"/>
    <mergeCell ref="V9:W9"/>
    <mergeCell ref="X9:Z9"/>
    <mergeCell ref="AB5:AF5"/>
    <mergeCell ref="AB6:AC6"/>
    <mergeCell ref="AD6:AF6"/>
    <mergeCell ref="AB7:AC7"/>
    <mergeCell ref="AD7:AF7"/>
    <mergeCell ref="AB8:AC8"/>
    <mergeCell ref="AD8:AF8"/>
    <mergeCell ref="AB9:AC9"/>
    <mergeCell ref="AD9:AF9"/>
    <mergeCell ref="AH5:AL5"/>
    <mergeCell ref="AH6:AI6"/>
    <mergeCell ref="AJ6:AL6"/>
    <mergeCell ref="AH7:AI7"/>
    <mergeCell ref="AJ7:AL7"/>
    <mergeCell ref="AH8:AI8"/>
    <mergeCell ref="AJ8:AL8"/>
    <mergeCell ref="AH9:AI9"/>
    <mergeCell ref="AJ9:AL9"/>
    <mergeCell ref="AN5:AR5"/>
    <mergeCell ref="AN6:AO6"/>
    <mergeCell ref="AP6:AR6"/>
    <mergeCell ref="AN7:AO7"/>
    <mergeCell ref="AP7:AR7"/>
    <mergeCell ref="AN8:AO8"/>
    <mergeCell ref="AP8:AR8"/>
    <mergeCell ref="AN9:AO9"/>
    <mergeCell ref="AP9:AR9"/>
    <mergeCell ref="AT5:AX5"/>
    <mergeCell ref="AT6:AU6"/>
    <mergeCell ref="AV6:AX6"/>
    <mergeCell ref="AT7:AU7"/>
    <mergeCell ref="AV7:AX7"/>
    <mergeCell ref="AT8:AU8"/>
    <mergeCell ref="AV8:AX8"/>
    <mergeCell ref="AT9:AU9"/>
    <mergeCell ref="AV9:AX9"/>
    <mergeCell ref="AZ5:BD5"/>
    <mergeCell ref="AZ6:BA6"/>
    <mergeCell ref="BB6:BD6"/>
    <mergeCell ref="AZ7:BA7"/>
    <mergeCell ref="BB7:BD7"/>
    <mergeCell ref="AZ8:BA8"/>
    <mergeCell ref="BB8:BD8"/>
    <mergeCell ref="AZ9:BA9"/>
    <mergeCell ref="BB9:BD9"/>
    <mergeCell ref="BF5:BJ5"/>
    <mergeCell ref="BF6:BG6"/>
    <mergeCell ref="BH6:BJ6"/>
    <mergeCell ref="BF7:BG7"/>
    <mergeCell ref="BH7:BJ7"/>
    <mergeCell ref="BF8:BG8"/>
    <mergeCell ref="BH8:BJ8"/>
    <mergeCell ref="BF9:BG9"/>
    <mergeCell ref="BH9:BJ9"/>
    <mergeCell ref="BL5:BP5"/>
    <mergeCell ref="BL6:BM6"/>
    <mergeCell ref="BN6:BP6"/>
    <mergeCell ref="BL7:BM7"/>
    <mergeCell ref="BN7:BP7"/>
    <mergeCell ref="BL8:BM8"/>
    <mergeCell ref="BN8:BP8"/>
    <mergeCell ref="BL9:BM9"/>
    <mergeCell ref="BN9:BP9"/>
    <mergeCell ref="BR5:BV5"/>
    <mergeCell ref="BR6:BS6"/>
    <mergeCell ref="BT6:BV6"/>
    <mergeCell ref="BR7:BS7"/>
    <mergeCell ref="BT7:BV7"/>
    <mergeCell ref="BR8:BS8"/>
    <mergeCell ref="BT8:BV8"/>
    <mergeCell ref="BR9:BS9"/>
    <mergeCell ref="BT9:BV9"/>
    <mergeCell ref="BX5:CB5"/>
    <mergeCell ref="BX6:BY6"/>
    <mergeCell ref="BZ6:CB6"/>
    <mergeCell ref="BX7:BY7"/>
    <mergeCell ref="BZ7:CB7"/>
    <mergeCell ref="BX8:BY8"/>
    <mergeCell ref="BZ8:CB8"/>
    <mergeCell ref="BX9:BY9"/>
    <mergeCell ref="BZ9:CB9"/>
    <mergeCell ref="CD5:CH5"/>
    <mergeCell ref="CD6:CE6"/>
    <mergeCell ref="CF6:CH6"/>
    <mergeCell ref="CD7:CE7"/>
    <mergeCell ref="CF7:CH7"/>
    <mergeCell ref="CD8:CE8"/>
    <mergeCell ref="CF8:CH8"/>
    <mergeCell ref="CD9:CE9"/>
    <mergeCell ref="CF9:CH9"/>
    <mergeCell ref="CJ5:CN5"/>
    <mergeCell ref="CJ6:CK6"/>
    <mergeCell ref="CL6:CN6"/>
    <mergeCell ref="CJ7:CK7"/>
    <mergeCell ref="CL7:CN7"/>
    <mergeCell ref="CJ8:CK8"/>
    <mergeCell ref="CL8:CN8"/>
    <mergeCell ref="CJ9:CK9"/>
    <mergeCell ref="CL9:CN9"/>
    <mergeCell ref="CP5:CT5"/>
    <mergeCell ref="CP6:CQ6"/>
    <mergeCell ref="CR6:CT6"/>
    <mergeCell ref="CP7:CQ7"/>
    <mergeCell ref="CR7:CT7"/>
    <mergeCell ref="CP8:CQ8"/>
    <mergeCell ref="CR8:CT8"/>
    <mergeCell ref="CP9:CQ9"/>
    <mergeCell ref="CR9:CT9"/>
    <mergeCell ref="DB7:DC7"/>
    <mergeCell ref="DD7:DF7"/>
    <mergeCell ref="DB8:DC8"/>
    <mergeCell ref="DD8:DF8"/>
    <mergeCell ref="DB9:DC9"/>
    <mergeCell ref="DD9:DF9"/>
    <mergeCell ref="CV5:CZ5"/>
    <mergeCell ref="CV6:CW6"/>
    <mergeCell ref="CX6:CZ6"/>
    <mergeCell ref="CV7:CW7"/>
    <mergeCell ref="CX7:CZ7"/>
    <mergeCell ref="CV8:CW8"/>
    <mergeCell ref="CX8:CZ8"/>
    <mergeCell ref="CV9:CW9"/>
    <mergeCell ref="CX9:CZ9"/>
    <mergeCell ref="R8:T8"/>
    <mergeCell ref="P9:Q9"/>
    <mergeCell ref="R9:T9"/>
    <mergeCell ref="DN5:DR5"/>
    <mergeCell ref="DN6:DO6"/>
    <mergeCell ref="DP6:DR6"/>
    <mergeCell ref="DN7:DO7"/>
    <mergeCell ref="DP7:DR7"/>
    <mergeCell ref="DN8:DO8"/>
    <mergeCell ref="DP8:DR8"/>
    <mergeCell ref="DN9:DO9"/>
    <mergeCell ref="DP9:DR9"/>
    <mergeCell ref="DH5:DL5"/>
    <mergeCell ref="DH6:DI6"/>
    <mergeCell ref="DJ6:DL6"/>
    <mergeCell ref="DH7:DI7"/>
    <mergeCell ref="DJ7:DL7"/>
    <mergeCell ref="DH8:DI8"/>
    <mergeCell ref="DJ8:DL8"/>
    <mergeCell ref="DH9:DI9"/>
    <mergeCell ref="DJ9:DL9"/>
    <mergeCell ref="DB5:DF5"/>
    <mergeCell ref="DB6:DC6"/>
    <mergeCell ref="DD6:DF6"/>
  </mergeCells>
  <conditionalFormatting sqref="D7">
    <cfRule type="iconSet" priority="269">
      <iconSet iconSet="3Symbols">
        <cfvo type="percent" val="0"/>
        <cfvo type="num" val="0.5"/>
        <cfvo type="num" val="0.75"/>
      </iconSet>
    </cfRule>
  </conditionalFormatting>
  <conditionalFormatting sqref="G12:G31">
    <cfRule type="cellIs" dxfId="62" priority="268" operator="equal">
      <formula>0</formula>
    </cfRule>
  </conditionalFormatting>
  <conditionalFormatting sqref="M12:M31">
    <cfRule type="cellIs" dxfId="61" priority="37" operator="equal">
      <formula>0</formula>
    </cfRule>
  </conditionalFormatting>
  <conditionalFormatting sqref="J7">
    <cfRule type="iconSet" priority="38">
      <iconSet iconSet="3Symbols">
        <cfvo type="percent" val="0"/>
        <cfvo type="num" val="0.5"/>
        <cfvo type="num" val="0.75"/>
      </iconSet>
    </cfRule>
  </conditionalFormatting>
  <conditionalFormatting sqref="P7">
    <cfRule type="iconSet" priority="36">
      <iconSet iconSet="3Symbols">
        <cfvo type="percent" val="0"/>
        <cfvo type="num" val="0.5"/>
        <cfvo type="num" val="0.75"/>
      </iconSet>
    </cfRule>
  </conditionalFormatting>
  <conditionalFormatting sqref="S12:S31">
    <cfRule type="cellIs" dxfId="60" priority="35" operator="equal">
      <formula>0</formula>
    </cfRule>
  </conditionalFormatting>
  <conditionalFormatting sqref="V7">
    <cfRule type="iconSet" priority="34">
      <iconSet iconSet="3Symbols">
        <cfvo type="percent" val="0"/>
        <cfvo type="num" val="0.5"/>
        <cfvo type="num" val="0.75"/>
      </iconSet>
    </cfRule>
  </conditionalFormatting>
  <conditionalFormatting sqref="Y12:Y31">
    <cfRule type="cellIs" dxfId="59" priority="33" operator="equal">
      <formula>0</formula>
    </cfRule>
  </conditionalFormatting>
  <conditionalFormatting sqref="AB7">
    <cfRule type="iconSet" priority="32">
      <iconSet iconSet="3Symbols">
        <cfvo type="percent" val="0"/>
        <cfvo type="num" val="0.5"/>
        <cfvo type="num" val="0.75"/>
      </iconSet>
    </cfRule>
  </conditionalFormatting>
  <conditionalFormatting sqref="AE12:AE31">
    <cfRule type="cellIs" dxfId="58" priority="31" operator="equal">
      <formula>0</formula>
    </cfRule>
  </conditionalFormatting>
  <conditionalFormatting sqref="AH7">
    <cfRule type="iconSet" priority="30">
      <iconSet iconSet="3Symbols">
        <cfvo type="percent" val="0"/>
        <cfvo type="num" val="0.5"/>
        <cfvo type="num" val="0.75"/>
      </iconSet>
    </cfRule>
  </conditionalFormatting>
  <conditionalFormatting sqref="AK12:AK31">
    <cfRule type="cellIs" dxfId="57" priority="29" operator="equal">
      <formula>0</formula>
    </cfRule>
  </conditionalFormatting>
  <conditionalFormatting sqref="AN7">
    <cfRule type="iconSet" priority="28">
      <iconSet iconSet="3Symbols">
        <cfvo type="percent" val="0"/>
        <cfvo type="num" val="0.5"/>
        <cfvo type="num" val="0.75"/>
      </iconSet>
    </cfRule>
  </conditionalFormatting>
  <conditionalFormatting sqref="AQ12:AQ31">
    <cfRule type="cellIs" dxfId="56" priority="27" operator="equal">
      <formula>0</formula>
    </cfRule>
  </conditionalFormatting>
  <conditionalFormatting sqref="AT7">
    <cfRule type="iconSet" priority="26">
      <iconSet iconSet="3Symbols">
        <cfvo type="percent" val="0"/>
        <cfvo type="num" val="0.5"/>
        <cfvo type="num" val="0.75"/>
      </iconSet>
    </cfRule>
  </conditionalFormatting>
  <conditionalFormatting sqref="AW12:AW31">
    <cfRule type="cellIs" dxfId="55" priority="25" operator="equal">
      <formula>0</formula>
    </cfRule>
  </conditionalFormatting>
  <conditionalFormatting sqref="AZ7">
    <cfRule type="iconSet" priority="24">
      <iconSet iconSet="3Symbols">
        <cfvo type="percent" val="0"/>
        <cfvo type="num" val="0.5"/>
        <cfvo type="num" val="0.75"/>
      </iconSet>
    </cfRule>
  </conditionalFormatting>
  <conditionalFormatting sqref="BC12:BC31">
    <cfRule type="cellIs" dxfId="54" priority="23" operator="equal">
      <formula>0</formula>
    </cfRule>
  </conditionalFormatting>
  <conditionalFormatting sqref="BF7">
    <cfRule type="iconSet" priority="22">
      <iconSet iconSet="3Symbols">
        <cfvo type="percent" val="0"/>
        <cfvo type="num" val="0.5"/>
        <cfvo type="num" val="0.75"/>
      </iconSet>
    </cfRule>
  </conditionalFormatting>
  <conditionalFormatting sqref="BI12:BI31">
    <cfRule type="cellIs" dxfId="53" priority="21" operator="equal">
      <formula>0</formula>
    </cfRule>
  </conditionalFormatting>
  <conditionalFormatting sqref="BL7">
    <cfRule type="iconSet" priority="20">
      <iconSet iconSet="3Symbols">
        <cfvo type="percent" val="0"/>
        <cfvo type="num" val="0.5"/>
        <cfvo type="num" val="0.75"/>
      </iconSet>
    </cfRule>
  </conditionalFormatting>
  <conditionalFormatting sqref="BO12:BO31">
    <cfRule type="cellIs" dxfId="52" priority="19" operator="equal">
      <formula>0</formula>
    </cfRule>
  </conditionalFormatting>
  <conditionalFormatting sqref="BR7">
    <cfRule type="iconSet" priority="18">
      <iconSet iconSet="3Symbols">
        <cfvo type="percent" val="0"/>
        <cfvo type="num" val="0.5"/>
        <cfvo type="num" val="0.75"/>
      </iconSet>
    </cfRule>
  </conditionalFormatting>
  <conditionalFormatting sqref="BU12:BU31">
    <cfRule type="cellIs" dxfId="51" priority="17" operator="equal">
      <formula>0</formula>
    </cfRule>
  </conditionalFormatting>
  <conditionalFormatting sqref="BX7">
    <cfRule type="iconSet" priority="16">
      <iconSet iconSet="3Symbols">
        <cfvo type="percent" val="0"/>
        <cfvo type="num" val="0.5"/>
        <cfvo type="num" val="0.75"/>
      </iconSet>
    </cfRule>
  </conditionalFormatting>
  <conditionalFormatting sqref="CA12:CA31">
    <cfRule type="cellIs" dxfId="50" priority="15" operator="equal">
      <formula>0</formula>
    </cfRule>
  </conditionalFormatting>
  <conditionalFormatting sqref="CD7">
    <cfRule type="iconSet" priority="14">
      <iconSet iconSet="3Symbols">
        <cfvo type="percent" val="0"/>
        <cfvo type="num" val="0.5"/>
        <cfvo type="num" val="0.75"/>
      </iconSet>
    </cfRule>
  </conditionalFormatting>
  <conditionalFormatting sqref="CG12:CG31">
    <cfRule type="cellIs" dxfId="49" priority="13" operator="equal">
      <formula>0</formula>
    </cfRule>
  </conditionalFormatting>
  <conditionalFormatting sqref="DN7">
    <cfRule type="iconSet" priority="12">
      <iconSet iconSet="3Symbols">
        <cfvo type="percent" val="0"/>
        <cfvo type="num" val="0.5"/>
        <cfvo type="num" val="0.75"/>
      </iconSet>
    </cfRule>
  </conditionalFormatting>
  <conditionalFormatting sqref="DQ12:DQ31">
    <cfRule type="cellIs" dxfId="48" priority="11" operator="equal">
      <formula>0</formula>
    </cfRule>
  </conditionalFormatting>
  <conditionalFormatting sqref="DH7">
    <cfRule type="iconSet" priority="10">
      <iconSet iconSet="3Symbols">
        <cfvo type="percent" val="0"/>
        <cfvo type="num" val="0.5"/>
        <cfvo type="num" val="0.75"/>
      </iconSet>
    </cfRule>
  </conditionalFormatting>
  <conditionalFormatting sqref="DK12:DK31">
    <cfRule type="cellIs" dxfId="47" priority="9" operator="equal">
      <formula>0</formula>
    </cfRule>
  </conditionalFormatting>
  <conditionalFormatting sqref="DB7">
    <cfRule type="iconSet" priority="8">
      <iconSet iconSet="3Symbols">
        <cfvo type="percent" val="0"/>
        <cfvo type="num" val="0.5"/>
        <cfvo type="num" val="0.75"/>
      </iconSet>
    </cfRule>
  </conditionalFormatting>
  <conditionalFormatting sqref="DE12:DE31">
    <cfRule type="cellIs" dxfId="46" priority="7" operator="equal">
      <formula>0</formula>
    </cfRule>
  </conditionalFormatting>
  <conditionalFormatting sqref="CV7">
    <cfRule type="iconSet" priority="6">
      <iconSet iconSet="3Symbols">
        <cfvo type="percent" val="0"/>
        <cfvo type="num" val="0.5"/>
        <cfvo type="num" val="0.75"/>
      </iconSet>
    </cfRule>
  </conditionalFormatting>
  <conditionalFormatting sqref="CY12:CY31">
    <cfRule type="cellIs" dxfId="45" priority="5" operator="equal">
      <formula>0</formula>
    </cfRule>
  </conditionalFormatting>
  <conditionalFormatting sqref="CP7">
    <cfRule type="iconSet" priority="4">
      <iconSet iconSet="3Symbols">
        <cfvo type="percent" val="0"/>
        <cfvo type="num" val="0.5"/>
        <cfvo type="num" val="0.75"/>
      </iconSet>
    </cfRule>
  </conditionalFormatting>
  <conditionalFormatting sqref="CS12:CS31">
    <cfRule type="cellIs" dxfId="44" priority="3" operator="equal">
      <formula>0</formula>
    </cfRule>
  </conditionalFormatting>
  <conditionalFormatting sqref="CJ7">
    <cfRule type="iconSet" priority="2">
      <iconSet iconSet="3Symbols">
        <cfvo type="percent" val="0"/>
        <cfvo type="num" val="0.5"/>
        <cfvo type="num" val="0.75"/>
      </iconSet>
    </cfRule>
  </conditionalFormatting>
  <conditionalFormatting sqref="CM12:CM31">
    <cfRule type="cellIs" dxfId="43" priority="1" operator="equal">
      <formula>0</formula>
    </cfRule>
  </conditionalFormatting>
  <dataValidations disablePrompts="1" count="1">
    <dataValidation type="list" allowBlank="1" showInputMessage="1" sqref="BT7 L7 F7 DP7 R7 X7 AJ7 AP7 AV7 BB7 BH7 BN7 BZ7 CF7 CL7 CR7 CX7 DD7 DJ7 AD7" xr:uid="{3F9DEE24-2255-4F0D-917F-9FA550B2D7A6}">
      <formula1>"CESGRANRIO,CESPE,ESAF,FCC,FGV,VUNESP"</formula1>
    </dataValidation>
  </dataValidations>
  <pageMargins left="0.511811024" right="0.511811024" top="0.78740157499999996" bottom="0.78740157499999996" header="0.31496062000000002" footer="0.31496062000000002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E2CB9-2192-4BAC-8A4C-18ABA238355E}">
  <sheetPr codeName="Planilha3"/>
  <dimension ref="B1:Z156"/>
  <sheetViews>
    <sheetView showGridLines="0" showRowColHeaders="0" workbookViewId="0">
      <selection activeCell="K26" sqref="K26"/>
    </sheetView>
  </sheetViews>
  <sheetFormatPr defaultRowHeight="15"/>
  <cols>
    <col min="1" max="1" width="1.42578125" style="1" customWidth="1"/>
    <col min="2" max="2" width="12.140625" style="1" customWidth="1"/>
    <col min="3" max="22" width="6.42578125" style="1" customWidth="1"/>
    <col min="23" max="23" width="9.140625" style="1"/>
    <col min="24" max="24" width="10.85546875" style="1" bestFit="1" customWidth="1"/>
    <col min="25" max="25" width="9.140625" style="1"/>
    <col min="26" max="26" width="0.140625" style="1" customWidth="1"/>
    <col min="27" max="16384" width="9.140625" style="1"/>
  </cols>
  <sheetData>
    <row r="1" spans="2:26" s="61" customFormat="1"/>
    <row r="3" spans="2:26" ht="17.25" customHeight="1">
      <c r="C3" s="14"/>
      <c r="D3" s="14"/>
      <c r="E3" s="14"/>
      <c r="F3" s="14"/>
    </row>
    <row r="4" spans="2:26" ht="18.75" customHeight="1">
      <c r="B4" s="72" t="s">
        <v>136</v>
      </c>
      <c r="C4" s="73" t="s">
        <v>179</v>
      </c>
      <c r="D4" s="73"/>
      <c r="E4" s="73"/>
      <c r="F4" s="73"/>
      <c r="G4" s="73" t="s">
        <v>180</v>
      </c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2:26" ht="3" customHeight="1"/>
    <row r="6" spans="2:26" ht="18" customHeight="1" thickBot="1">
      <c r="B6" s="211" t="s">
        <v>43</v>
      </c>
      <c r="C6" s="212" t="str">
        <f>Edital!E15</f>
        <v>PORT</v>
      </c>
      <c r="D6" s="213" t="str">
        <f>Edital!E16</f>
        <v>RLM</v>
      </c>
      <c r="E6" s="213" t="str">
        <f>Edital!E17</f>
        <v>INFO</v>
      </c>
      <c r="F6" s="213">
        <f>Edital!E18</f>
        <v>0</v>
      </c>
      <c r="G6" s="213">
        <f>Edital!E19</f>
        <v>0</v>
      </c>
      <c r="H6" s="213">
        <f>Edital!E20</f>
        <v>0</v>
      </c>
      <c r="I6" s="213">
        <f>Edital!E21</f>
        <v>0</v>
      </c>
      <c r="J6" s="213">
        <f>Edital!E22</f>
        <v>0</v>
      </c>
      <c r="K6" s="213">
        <f>Edital!E23</f>
        <v>0</v>
      </c>
      <c r="L6" s="213">
        <f>Edital!E24</f>
        <v>0</v>
      </c>
      <c r="M6" s="213">
        <f>Edital!E25</f>
        <v>0</v>
      </c>
      <c r="N6" s="213">
        <f>Edital!E26</f>
        <v>0</v>
      </c>
      <c r="O6" s="213">
        <f>Edital!E27</f>
        <v>0</v>
      </c>
      <c r="P6" s="214">
        <f>Edital!E28</f>
        <v>0</v>
      </c>
      <c r="Q6" s="213">
        <f>Edital!E29</f>
        <v>0</v>
      </c>
      <c r="R6" s="213">
        <f>Edital!E30</f>
        <v>0</v>
      </c>
      <c r="S6" s="213">
        <f>Edital!E31</f>
        <v>0</v>
      </c>
      <c r="T6" s="213">
        <f>Edital!E32</f>
        <v>0</v>
      </c>
      <c r="U6" s="213">
        <f>Edital!E33</f>
        <v>0</v>
      </c>
      <c r="V6" s="215">
        <f>Edital!E34</f>
        <v>0</v>
      </c>
    </row>
    <row r="7" spans="2:26" ht="14.25" customHeight="1" thickBot="1">
      <c r="B7" s="284" t="s">
        <v>44</v>
      </c>
      <c r="C7" s="285" t="s">
        <v>220</v>
      </c>
      <c r="D7" s="286" t="s">
        <v>220</v>
      </c>
      <c r="E7" s="286" t="s">
        <v>220</v>
      </c>
      <c r="F7" s="286" t="s">
        <v>220</v>
      </c>
      <c r="G7" s="450"/>
      <c r="H7" s="450"/>
      <c r="I7" s="450"/>
      <c r="J7" s="450"/>
      <c r="K7" s="451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Z7" s="107">
        <f>COUNTA(C7:V156)</f>
        <v>36</v>
      </c>
    </row>
    <row r="8" spans="2:26" ht="14.25" customHeight="1" thickBot="1">
      <c r="B8" s="284" t="s">
        <v>45</v>
      </c>
      <c r="C8" s="287" t="s">
        <v>220</v>
      </c>
      <c r="D8" s="50" t="s">
        <v>220</v>
      </c>
      <c r="E8" s="50" t="s">
        <v>220</v>
      </c>
      <c r="F8" s="50" t="s">
        <v>219</v>
      </c>
      <c r="G8" s="450"/>
      <c r="H8" s="450"/>
      <c r="I8" s="450"/>
      <c r="J8" s="450"/>
      <c r="K8" s="451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Z8" s="107">
        <f>COUNTIF(C7:V156,"Sim")</f>
        <v>9</v>
      </c>
    </row>
    <row r="9" spans="2:26" ht="14.25" customHeight="1" thickBot="1">
      <c r="B9" s="284" t="s">
        <v>46</v>
      </c>
      <c r="C9" s="286" t="s">
        <v>220</v>
      </c>
      <c r="D9" s="286" t="s">
        <v>220</v>
      </c>
      <c r="E9" s="286" t="s">
        <v>219</v>
      </c>
      <c r="F9" s="286" t="s">
        <v>219</v>
      </c>
      <c r="G9" s="450"/>
      <c r="H9" s="450"/>
      <c r="I9" s="450"/>
      <c r="J9" s="450"/>
      <c r="K9" s="451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Z9" s="107">
        <f>Z7-Z8</f>
        <v>27</v>
      </c>
    </row>
    <row r="10" spans="2:26" ht="14.25" customHeight="1" thickBot="1">
      <c r="B10" s="284" t="s">
        <v>47</v>
      </c>
      <c r="C10" s="50" t="s">
        <v>219</v>
      </c>
      <c r="D10" s="50" t="s">
        <v>219</v>
      </c>
      <c r="E10" s="50" t="s">
        <v>219</v>
      </c>
      <c r="F10" s="50" t="s">
        <v>219</v>
      </c>
      <c r="G10" s="450"/>
      <c r="H10" s="450"/>
      <c r="I10" s="450"/>
      <c r="J10" s="450"/>
      <c r="K10" s="451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</row>
    <row r="11" spans="2:26" ht="14.25" customHeight="1" thickBot="1">
      <c r="B11" s="284" t="s">
        <v>48</v>
      </c>
      <c r="C11" s="286" t="s">
        <v>219</v>
      </c>
      <c r="D11" s="286" t="s">
        <v>219</v>
      </c>
      <c r="E11" s="286" t="s">
        <v>219</v>
      </c>
      <c r="F11" s="286" t="s">
        <v>219</v>
      </c>
      <c r="G11" s="450"/>
      <c r="H11" s="450"/>
      <c r="I11" s="450"/>
      <c r="J11" s="450"/>
      <c r="K11" s="451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</row>
    <row r="12" spans="2:26" ht="14.25" customHeight="1" thickBot="1">
      <c r="B12" s="284" t="s">
        <v>49</v>
      </c>
      <c r="C12" s="50" t="s">
        <v>219</v>
      </c>
      <c r="D12" s="50" t="s">
        <v>219</v>
      </c>
      <c r="E12" s="50" t="s">
        <v>219</v>
      </c>
      <c r="F12" s="50" t="s">
        <v>219</v>
      </c>
      <c r="G12" s="450"/>
      <c r="H12" s="450"/>
      <c r="I12" s="450"/>
      <c r="J12" s="450"/>
      <c r="K12" s="451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</row>
    <row r="13" spans="2:26" ht="14.25" customHeight="1" thickBot="1">
      <c r="B13" s="284" t="s">
        <v>50</v>
      </c>
      <c r="C13" s="286" t="s">
        <v>219</v>
      </c>
      <c r="D13" s="286" t="s">
        <v>219</v>
      </c>
      <c r="E13" s="286" t="s">
        <v>219</v>
      </c>
      <c r="F13" s="286" t="s">
        <v>219</v>
      </c>
      <c r="G13" s="450"/>
      <c r="H13" s="450"/>
      <c r="I13" s="450"/>
      <c r="J13" s="450"/>
      <c r="K13" s="451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</row>
    <row r="14" spans="2:26" ht="14.25" customHeight="1" thickBot="1">
      <c r="B14" s="284" t="s">
        <v>51</v>
      </c>
      <c r="C14" s="50"/>
      <c r="D14" s="50" t="s">
        <v>219</v>
      </c>
      <c r="E14" s="50" t="s">
        <v>219</v>
      </c>
      <c r="F14" s="50"/>
      <c r="G14" s="450"/>
      <c r="H14" s="450"/>
      <c r="I14" s="450"/>
      <c r="J14" s="450"/>
      <c r="K14" s="451"/>
      <c r="L14" s="450"/>
      <c r="M14" s="450"/>
      <c r="N14" s="450"/>
      <c r="O14" s="450"/>
      <c r="P14" s="450"/>
      <c r="Q14" s="450"/>
      <c r="R14" s="450"/>
      <c r="S14" s="450"/>
      <c r="T14" s="450"/>
      <c r="U14" s="450"/>
      <c r="V14" s="450"/>
    </row>
    <row r="15" spans="2:26" ht="14.25" customHeight="1" thickBot="1">
      <c r="B15" s="284" t="s">
        <v>52</v>
      </c>
      <c r="C15" s="286"/>
      <c r="D15" s="286" t="s">
        <v>219</v>
      </c>
      <c r="E15" s="286" t="s">
        <v>219</v>
      </c>
      <c r="F15" s="286"/>
      <c r="G15" s="450"/>
      <c r="H15" s="450"/>
      <c r="I15" s="450"/>
      <c r="J15" s="450"/>
      <c r="K15" s="451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</row>
    <row r="16" spans="2:26" ht="14.25" customHeight="1" thickBot="1">
      <c r="B16" s="284" t="s">
        <v>53</v>
      </c>
      <c r="C16" s="50"/>
      <c r="D16" s="50" t="s">
        <v>219</v>
      </c>
      <c r="E16" s="50" t="s">
        <v>219</v>
      </c>
      <c r="F16" s="50"/>
      <c r="G16" s="450"/>
      <c r="H16" s="450"/>
      <c r="I16" s="450"/>
      <c r="J16" s="450"/>
      <c r="K16" s="451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</row>
    <row r="17" spans="2:22" ht="14.25" customHeight="1" thickBot="1">
      <c r="B17" s="284" t="s">
        <v>54</v>
      </c>
      <c r="C17" s="286"/>
      <c r="D17" s="286" t="s">
        <v>219</v>
      </c>
      <c r="E17" s="286"/>
      <c r="F17" s="286"/>
      <c r="G17" s="450"/>
      <c r="H17" s="450"/>
      <c r="I17" s="450"/>
      <c r="J17" s="450"/>
      <c r="K17" s="451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</row>
    <row r="18" spans="2:22" ht="14.25" customHeight="1" thickBot="1">
      <c r="B18" s="284" t="s">
        <v>55</v>
      </c>
      <c r="C18" s="50"/>
      <c r="D18" s="50" t="s">
        <v>219</v>
      </c>
      <c r="E18" s="50"/>
      <c r="F18" s="50"/>
      <c r="G18" s="450"/>
      <c r="H18" s="450"/>
      <c r="I18" s="450"/>
      <c r="J18" s="450"/>
      <c r="K18" s="451"/>
      <c r="L18" s="450"/>
      <c r="M18" s="450"/>
      <c r="N18" s="450"/>
      <c r="O18" s="450"/>
      <c r="P18" s="450"/>
      <c r="Q18" s="450"/>
      <c r="R18" s="450"/>
      <c r="S18" s="450"/>
      <c r="T18" s="450"/>
      <c r="U18" s="450"/>
      <c r="V18" s="450"/>
    </row>
    <row r="19" spans="2:22" ht="14.25" customHeight="1" thickBot="1">
      <c r="B19" s="284" t="s">
        <v>56</v>
      </c>
      <c r="C19" s="450"/>
      <c r="D19" s="450"/>
      <c r="E19" s="450"/>
      <c r="F19" s="450"/>
      <c r="G19" s="450"/>
      <c r="H19" s="450"/>
      <c r="I19" s="450"/>
      <c r="J19" s="450"/>
      <c r="K19" s="451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</row>
    <row r="20" spans="2:22" ht="14.25" customHeight="1" thickBot="1">
      <c r="B20" s="284" t="s">
        <v>57</v>
      </c>
      <c r="C20" s="450"/>
      <c r="D20" s="450"/>
      <c r="E20" s="450"/>
      <c r="F20" s="450"/>
      <c r="G20" s="450"/>
      <c r="H20" s="450"/>
      <c r="I20" s="450"/>
      <c r="J20" s="450"/>
      <c r="K20" s="451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</row>
    <row r="21" spans="2:22" ht="14.25" customHeight="1" thickBot="1">
      <c r="B21" s="284" t="s">
        <v>58</v>
      </c>
      <c r="C21" s="452"/>
      <c r="D21" s="452"/>
      <c r="E21" s="452"/>
      <c r="F21" s="452"/>
      <c r="G21" s="452"/>
      <c r="H21" s="452"/>
      <c r="I21" s="452"/>
      <c r="J21" s="452"/>
      <c r="K21" s="450"/>
      <c r="L21" s="450"/>
      <c r="M21" s="450"/>
      <c r="N21" s="450"/>
      <c r="O21" s="450"/>
      <c r="P21" s="450"/>
      <c r="Q21" s="450"/>
      <c r="R21" s="450"/>
      <c r="S21" s="450"/>
      <c r="T21" s="450"/>
      <c r="U21" s="450"/>
      <c r="V21" s="450"/>
    </row>
    <row r="22" spans="2:22" ht="14.25" customHeight="1" thickBot="1">
      <c r="B22" s="284" t="s">
        <v>59</v>
      </c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</row>
    <row r="23" spans="2:22" ht="14.25" customHeight="1" thickBot="1">
      <c r="B23" s="284" t="s">
        <v>83</v>
      </c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</row>
    <row r="24" spans="2:22" ht="14.25" customHeight="1" thickBot="1">
      <c r="B24" s="284" t="s">
        <v>84</v>
      </c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</row>
    <row r="25" spans="2:22" ht="14.25" customHeight="1" thickBot="1">
      <c r="B25" s="284" t="s">
        <v>85</v>
      </c>
      <c r="C25" s="450"/>
      <c r="D25" s="450"/>
      <c r="E25" s="450"/>
      <c r="F25" s="450"/>
      <c r="G25" s="450"/>
      <c r="H25" s="450"/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0"/>
    </row>
    <row r="26" spans="2:22" ht="14.25" customHeight="1" thickBot="1">
      <c r="B26" s="284" t="s">
        <v>86</v>
      </c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</row>
    <row r="27" spans="2:22" ht="14.25" customHeight="1" thickBot="1">
      <c r="B27" s="284"/>
      <c r="C27" s="450"/>
      <c r="D27" s="450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</row>
    <row r="28" spans="2:22" ht="14.25" customHeight="1" thickBot="1">
      <c r="B28" s="284"/>
      <c r="C28" s="450"/>
      <c r="D28" s="450"/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</row>
    <row r="29" spans="2:22" ht="14.25" customHeight="1" thickBot="1">
      <c r="B29" s="284"/>
      <c r="C29" s="450"/>
      <c r="D29" s="450"/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450"/>
      <c r="S29" s="450"/>
      <c r="T29" s="450"/>
      <c r="U29" s="450"/>
      <c r="V29" s="450"/>
    </row>
    <row r="30" spans="2:22" ht="14.25" customHeight="1" thickBot="1">
      <c r="B30" s="284"/>
      <c r="C30" s="450"/>
      <c r="D30" s="450"/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</row>
    <row r="31" spans="2:22" ht="14.25" customHeight="1" thickBot="1">
      <c r="B31" s="284"/>
      <c r="C31" s="450"/>
      <c r="D31" s="450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</row>
    <row r="32" spans="2:22" ht="14.25" customHeight="1" thickBot="1">
      <c r="B32" s="284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</row>
    <row r="33" spans="2:22" ht="14.25" customHeight="1" thickBot="1">
      <c r="B33" s="284"/>
      <c r="C33" s="450"/>
      <c r="D33" s="450"/>
      <c r="E33" s="450"/>
      <c r="F33" s="450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50"/>
      <c r="R33" s="450"/>
      <c r="S33" s="450"/>
      <c r="T33" s="450"/>
      <c r="U33" s="450"/>
      <c r="V33" s="450"/>
    </row>
    <row r="34" spans="2:22" ht="14.25" customHeight="1" thickBot="1">
      <c r="B34" s="284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</row>
    <row r="35" spans="2:22" ht="14.25" customHeight="1" thickBot="1">
      <c r="B35" s="284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</row>
    <row r="36" spans="2:22" ht="14.25" customHeight="1" thickBot="1">
      <c r="B36" s="284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450"/>
      <c r="V36" s="450"/>
    </row>
    <row r="37" spans="2:22" ht="14.25" customHeight="1" thickBot="1">
      <c r="B37" s="284"/>
      <c r="C37" s="450"/>
      <c r="D37" s="450"/>
      <c r="E37" s="450"/>
      <c r="F37" s="450"/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</row>
    <row r="38" spans="2:22" ht="14.25" customHeight="1" thickBot="1">
      <c r="B38" s="284"/>
      <c r="C38" s="450"/>
      <c r="D38" s="450"/>
      <c r="E38" s="450"/>
      <c r="F38" s="450"/>
      <c r="G38" s="450"/>
      <c r="H38" s="450"/>
      <c r="I38" s="450"/>
      <c r="J38" s="450"/>
      <c r="K38" s="450"/>
      <c r="L38" s="450"/>
      <c r="M38" s="450"/>
      <c r="N38" s="450"/>
      <c r="O38" s="450"/>
      <c r="P38" s="450"/>
      <c r="Q38" s="450"/>
      <c r="R38" s="450"/>
      <c r="S38" s="450"/>
      <c r="T38" s="450"/>
      <c r="U38" s="450"/>
      <c r="V38" s="450"/>
    </row>
    <row r="39" spans="2:22" ht="14.25" customHeight="1" thickBot="1">
      <c r="B39" s="284"/>
      <c r="C39" s="450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</row>
    <row r="40" spans="2:22" ht="14.25" customHeight="1" thickBot="1">
      <c r="B40" s="284"/>
      <c r="C40" s="450"/>
      <c r="D40" s="450"/>
      <c r="E40" s="450"/>
      <c r="F40" s="450"/>
      <c r="G40" s="450"/>
      <c r="H40" s="450"/>
      <c r="I40" s="450"/>
      <c r="J40" s="450"/>
      <c r="K40" s="450"/>
      <c r="L40" s="450"/>
      <c r="M40" s="450"/>
      <c r="N40" s="450"/>
      <c r="O40" s="450"/>
      <c r="P40" s="450"/>
      <c r="Q40" s="450"/>
      <c r="R40" s="450"/>
      <c r="S40" s="450"/>
      <c r="T40" s="450"/>
      <c r="U40" s="450"/>
      <c r="V40" s="450"/>
    </row>
    <row r="41" spans="2:22" ht="14.25" customHeight="1" thickBot="1">
      <c r="B41" s="284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</row>
    <row r="42" spans="2:22" ht="14.25" customHeight="1" thickBot="1">
      <c r="B42" s="284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</row>
    <row r="43" spans="2:22" ht="14.25" customHeight="1" thickBot="1">
      <c r="B43" s="284"/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  <c r="S43" s="450"/>
      <c r="T43" s="450"/>
      <c r="U43" s="450"/>
      <c r="V43" s="450"/>
    </row>
    <row r="44" spans="2:22" ht="14.25" customHeight="1" thickBot="1">
      <c r="B44" s="284"/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</row>
    <row r="45" spans="2:22" ht="14.25" customHeight="1" thickBot="1">
      <c r="B45" s="284"/>
      <c r="C45" s="450"/>
      <c r="D45" s="450"/>
      <c r="E45" s="450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50"/>
      <c r="R45" s="450"/>
      <c r="S45" s="450"/>
      <c r="T45" s="450"/>
      <c r="U45" s="450"/>
      <c r="V45" s="450"/>
    </row>
    <row r="46" spans="2:22" ht="14.25" customHeight="1" thickBot="1">
      <c r="B46" s="284"/>
      <c r="C46" s="450"/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</row>
    <row r="47" spans="2:22" ht="14.25" customHeight="1" thickBot="1">
      <c r="B47" s="284"/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</row>
    <row r="48" spans="2:22" ht="14.25" customHeight="1" thickBot="1">
      <c r="B48" s="284"/>
      <c r="C48" s="450"/>
      <c r="D48" s="450"/>
      <c r="E48" s="450"/>
      <c r="F48" s="450"/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</row>
    <row r="49" spans="2:22" ht="14.25" customHeight="1" thickBot="1">
      <c r="B49" s="284"/>
      <c r="C49" s="450"/>
      <c r="D49" s="450"/>
      <c r="E49" s="450"/>
      <c r="F49" s="450"/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50"/>
      <c r="R49" s="450"/>
      <c r="S49" s="450"/>
      <c r="T49" s="450"/>
      <c r="U49" s="450"/>
      <c r="V49" s="450"/>
    </row>
    <row r="50" spans="2:22" ht="14.25" customHeight="1" thickBot="1">
      <c r="B50" s="284"/>
      <c r="C50" s="450"/>
      <c r="D50" s="450"/>
      <c r="E50" s="450"/>
      <c r="F50" s="450"/>
      <c r="G50" s="450"/>
      <c r="H50" s="450"/>
      <c r="I50" s="450"/>
      <c r="J50" s="450"/>
      <c r="K50" s="450"/>
      <c r="L50" s="450"/>
      <c r="M50" s="450"/>
      <c r="N50" s="450"/>
      <c r="O50" s="450"/>
      <c r="P50" s="450"/>
      <c r="Q50" s="450"/>
      <c r="R50" s="450"/>
      <c r="S50" s="450"/>
      <c r="T50" s="450"/>
      <c r="U50" s="450"/>
      <c r="V50" s="450"/>
    </row>
    <row r="51" spans="2:22" ht="14.25" customHeight="1" thickBot="1">
      <c r="B51" s="284"/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</row>
    <row r="52" spans="2:22" ht="14.25" customHeight="1" thickBot="1">
      <c r="B52" s="284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450"/>
      <c r="R52" s="450"/>
      <c r="S52" s="450"/>
      <c r="T52" s="450"/>
      <c r="U52" s="450"/>
      <c r="V52" s="450"/>
    </row>
    <row r="53" spans="2:22" ht="14.25" customHeight="1" thickBot="1">
      <c r="B53" s="284"/>
      <c r="C53" s="450"/>
      <c r="D53" s="450"/>
      <c r="E53" s="450"/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</row>
    <row r="54" spans="2:22" ht="14.25" customHeight="1" thickBot="1">
      <c r="B54" s="284"/>
      <c r="C54" s="450"/>
      <c r="D54" s="450"/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</row>
    <row r="55" spans="2:22" ht="14.25" customHeight="1" thickBot="1">
      <c r="B55" s="284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</row>
    <row r="56" spans="2:22" ht="14.25" customHeight="1" thickBot="1">
      <c r="B56" s="284"/>
      <c r="C56" s="450"/>
      <c r="D56" s="450"/>
      <c r="E56" s="450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</row>
    <row r="57" spans="2:22" ht="14.25" customHeight="1" thickBot="1">
      <c r="B57" s="284"/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0"/>
      <c r="R57" s="450"/>
      <c r="S57" s="450"/>
      <c r="T57" s="450"/>
      <c r="U57" s="450"/>
      <c r="V57" s="450"/>
    </row>
    <row r="58" spans="2:22" ht="14.25" customHeight="1" thickBot="1">
      <c r="B58" s="284"/>
      <c r="C58" s="450"/>
      <c r="D58" s="450"/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</row>
    <row r="59" spans="2:22" ht="14.25" customHeight="1" thickBot="1">
      <c r="B59" s="284"/>
      <c r="C59" s="450"/>
      <c r="D59" s="450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</row>
    <row r="60" spans="2:22" ht="14.25" customHeight="1" thickBot="1">
      <c r="B60" s="284"/>
      <c r="C60" s="450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50"/>
      <c r="Q60" s="450"/>
      <c r="R60" s="450"/>
      <c r="S60" s="450"/>
      <c r="T60" s="450"/>
      <c r="U60" s="450"/>
      <c r="V60" s="450"/>
    </row>
    <row r="61" spans="2:22" ht="14.25" customHeight="1" thickBot="1">
      <c r="B61" s="284"/>
      <c r="C61" s="450"/>
      <c r="D61" s="450"/>
      <c r="E61" s="450"/>
      <c r="F61" s="450"/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50"/>
      <c r="R61" s="450"/>
      <c r="S61" s="450"/>
      <c r="T61" s="450"/>
      <c r="U61" s="450"/>
      <c r="V61" s="450"/>
    </row>
    <row r="62" spans="2:22" ht="14.25" customHeight="1" thickBot="1">
      <c r="B62" s="284"/>
      <c r="C62" s="450"/>
      <c r="D62" s="450"/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</row>
    <row r="63" spans="2:22" ht="14.25" customHeight="1" thickBot="1">
      <c r="B63" s="284"/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</row>
    <row r="64" spans="2:22" ht="14.25" customHeight="1" thickBot="1">
      <c r="B64" s="284"/>
      <c r="C64" s="450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50"/>
      <c r="R64" s="450"/>
      <c r="S64" s="450"/>
      <c r="T64" s="450"/>
      <c r="U64" s="450"/>
      <c r="V64" s="450"/>
    </row>
    <row r="65" spans="2:22" ht="14.25" customHeight="1" thickBot="1">
      <c r="B65" s="284"/>
      <c r="C65" s="450"/>
      <c r="D65" s="450"/>
      <c r="E65" s="450"/>
      <c r="F65" s="450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50"/>
      <c r="R65" s="450"/>
      <c r="S65" s="450"/>
      <c r="T65" s="450"/>
      <c r="U65" s="450"/>
      <c r="V65" s="450"/>
    </row>
    <row r="66" spans="2:22" ht="14.25" customHeight="1" thickBot="1">
      <c r="B66" s="284"/>
      <c r="C66" s="450"/>
      <c r="D66" s="450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</row>
    <row r="67" spans="2:22" ht="14.25" customHeight="1" thickBot="1">
      <c r="B67" s="284"/>
      <c r="C67" s="450"/>
      <c r="D67" s="450"/>
      <c r="E67" s="450"/>
      <c r="F67" s="450"/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</row>
    <row r="68" spans="2:22" ht="14.25" customHeight="1" thickBot="1">
      <c r="B68" s="284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50"/>
      <c r="R68" s="450"/>
      <c r="S68" s="450"/>
      <c r="T68" s="450"/>
      <c r="U68" s="450"/>
      <c r="V68" s="450"/>
    </row>
    <row r="69" spans="2:22" ht="14.25" customHeight="1" thickBot="1">
      <c r="B69" s="284"/>
      <c r="C69" s="450"/>
      <c r="D69" s="450"/>
      <c r="E69" s="450"/>
      <c r="F69" s="450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50"/>
      <c r="R69" s="450"/>
      <c r="S69" s="450"/>
      <c r="T69" s="450"/>
      <c r="U69" s="450"/>
      <c r="V69" s="450"/>
    </row>
    <row r="70" spans="2:22" ht="14.25" customHeight="1" thickBot="1">
      <c r="B70" s="284"/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</row>
    <row r="71" spans="2:22" ht="14.25" customHeight="1" thickBot="1">
      <c r="B71" s="284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</row>
    <row r="72" spans="2:22" ht="14.25" customHeight="1" thickBot="1">
      <c r="B72" s="284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</row>
    <row r="73" spans="2:22" ht="14.25" customHeight="1" thickBot="1">
      <c r="B73" s="284"/>
      <c r="C73" s="450"/>
      <c r="D73" s="450"/>
      <c r="E73" s="450"/>
      <c r="F73" s="450"/>
      <c r="G73" s="450"/>
      <c r="H73" s="450"/>
      <c r="I73" s="450"/>
      <c r="J73" s="450"/>
      <c r="K73" s="450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</row>
    <row r="74" spans="2:22" ht="14.25" customHeight="1" thickBot="1">
      <c r="B74" s="284"/>
      <c r="C74" s="450"/>
      <c r="D74" s="450"/>
      <c r="E74" s="450"/>
      <c r="F74" s="450"/>
      <c r="G74" s="450"/>
      <c r="H74" s="450"/>
      <c r="I74" s="450"/>
      <c r="J74" s="450"/>
      <c r="K74" s="450"/>
      <c r="L74" s="450"/>
      <c r="M74" s="450"/>
      <c r="N74" s="450"/>
      <c r="O74" s="450"/>
      <c r="P74" s="450"/>
      <c r="Q74" s="450"/>
      <c r="R74" s="450"/>
      <c r="S74" s="450"/>
      <c r="T74" s="450"/>
      <c r="U74" s="450"/>
      <c r="V74" s="450"/>
    </row>
    <row r="75" spans="2:22" ht="14.25" customHeight="1" thickBot="1">
      <c r="B75" s="284"/>
      <c r="C75" s="450"/>
      <c r="D75" s="450"/>
      <c r="E75" s="450"/>
      <c r="F75" s="450"/>
      <c r="G75" s="450"/>
      <c r="H75" s="450"/>
      <c r="I75" s="450"/>
      <c r="J75" s="450"/>
      <c r="K75" s="450"/>
      <c r="L75" s="450"/>
      <c r="M75" s="450"/>
      <c r="N75" s="450"/>
      <c r="O75" s="450"/>
      <c r="P75" s="450"/>
      <c r="Q75" s="450"/>
      <c r="R75" s="450"/>
      <c r="S75" s="450"/>
      <c r="T75" s="450"/>
      <c r="U75" s="450"/>
      <c r="V75" s="450"/>
    </row>
    <row r="76" spans="2:22" ht="14.25" customHeight="1" thickBot="1">
      <c r="B76" s="284"/>
      <c r="C76" s="450"/>
      <c r="D76" s="450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</row>
    <row r="77" spans="2:22" ht="14.25" customHeight="1" thickBot="1">
      <c r="B77" s="284"/>
      <c r="C77" s="450"/>
      <c r="D77" s="450"/>
      <c r="E77" s="450"/>
      <c r="F77" s="450"/>
      <c r="G77" s="450"/>
      <c r="H77" s="450"/>
      <c r="I77" s="450"/>
      <c r="J77" s="450"/>
      <c r="K77" s="450"/>
      <c r="L77" s="450"/>
      <c r="M77" s="450"/>
      <c r="N77" s="450"/>
      <c r="O77" s="450"/>
      <c r="P77" s="450"/>
      <c r="Q77" s="450"/>
      <c r="R77" s="450"/>
      <c r="S77" s="450"/>
      <c r="T77" s="450"/>
      <c r="U77" s="450"/>
      <c r="V77" s="450"/>
    </row>
    <row r="78" spans="2:22" ht="14.25" customHeight="1" thickBot="1">
      <c r="B78" s="284"/>
      <c r="C78" s="450"/>
      <c r="D78" s="450"/>
      <c r="E78" s="450"/>
      <c r="F78" s="450"/>
      <c r="G78" s="450"/>
      <c r="H78" s="450"/>
      <c r="I78" s="450"/>
      <c r="J78" s="450"/>
      <c r="K78" s="450"/>
      <c r="L78" s="450"/>
      <c r="M78" s="450"/>
      <c r="N78" s="450"/>
      <c r="O78" s="450"/>
      <c r="P78" s="450"/>
      <c r="Q78" s="450"/>
      <c r="R78" s="450"/>
      <c r="S78" s="450"/>
      <c r="T78" s="450"/>
      <c r="U78" s="450"/>
      <c r="V78" s="450"/>
    </row>
    <row r="79" spans="2:22" ht="14.25" customHeight="1" thickBot="1">
      <c r="B79" s="284"/>
      <c r="C79" s="450"/>
      <c r="D79" s="450"/>
      <c r="E79" s="450"/>
      <c r="F79" s="450"/>
      <c r="G79" s="450"/>
      <c r="H79" s="450"/>
      <c r="I79" s="450"/>
      <c r="J79" s="450"/>
      <c r="K79" s="450"/>
      <c r="L79" s="450"/>
      <c r="M79" s="450"/>
      <c r="N79" s="450"/>
      <c r="O79" s="450"/>
      <c r="P79" s="450"/>
      <c r="Q79" s="450"/>
      <c r="R79" s="450"/>
      <c r="S79" s="450"/>
      <c r="T79" s="450"/>
      <c r="U79" s="450"/>
      <c r="V79" s="450"/>
    </row>
    <row r="80" spans="2:22" ht="14.25" customHeight="1" thickBot="1">
      <c r="B80" s="284"/>
      <c r="C80" s="450"/>
      <c r="D80" s="450"/>
      <c r="E80" s="450"/>
      <c r="F80" s="450"/>
      <c r="G80" s="450"/>
      <c r="H80" s="450"/>
      <c r="I80" s="450"/>
      <c r="J80" s="450"/>
      <c r="K80" s="450"/>
      <c r="L80" s="450"/>
      <c r="M80" s="450"/>
      <c r="N80" s="450"/>
      <c r="O80" s="450"/>
      <c r="P80" s="450"/>
      <c r="Q80" s="450"/>
      <c r="R80" s="450"/>
      <c r="S80" s="450"/>
      <c r="T80" s="450"/>
      <c r="U80" s="450"/>
      <c r="V80" s="450"/>
    </row>
    <row r="81" spans="2:22" ht="14.25" customHeight="1" thickBot="1">
      <c r="B81" s="284"/>
      <c r="C81" s="450"/>
      <c r="D81" s="450"/>
      <c r="E81" s="450"/>
      <c r="F81" s="450"/>
      <c r="G81" s="450"/>
      <c r="H81" s="450"/>
      <c r="I81" s="450"/>
      <c r="J81" s="450"/>
      <c r="K81" s="450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</row>
    <row r="82" spans="2:22" ht="14.25" customHeight="1" thickBot="1">
      <c r="B82" s="284"/>
      <c r="C82" s="450"/>
      <c r="D82" s="450"/>
      <c r="E82" s="450"/>
      <c r="F82" s="450"/>
      <c r="G82" s="450"/>
      <c r="H82" s="450"/>
      <c r="I82" s="450"/>
      <c r="J82" s="450"/>
      <c r="K82" s="450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</row>
    <row r="83" spans="2:22" ht="14.25" customHeight="1" thickBot="1">
      <c r="B83" s="284"/>
      <c r="C83" s="450"/>
      <c r="D83" s="450"/>
      <c r="E83" s="450"/>
      <c r="F83" s="450"/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</row>
    <row r="84" spans="2:22" ht="14.25" customHeight="1" thickBot="1">
      <c r="B84" s="284"/>
      <c r="C84" s="450"/>
      <c r="D84" s="450"/>
      <c r="E84" s="450"/>
      <c r="F84" s="450"/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50"/>
      <c r="R84" s="450"/>
      <c r="S84" s="450"/>
      <c r="T84" s="450"/>
      <c r="U84" s="450"/>
      <c r="V84" s="450"/>
    </row>
    <row r="85" spans="2:22" ht="14.25" customHeight="1" thickBot="1">
      <c r="B85" s="284"/>
      <c r="C85" s="450"/>
      <c r="D85" s="450"/>
      <c r="E85" s="450"/>
      <c r="F85" s="450"/>
      <c r="G85" s="450"/>
      <c r="H85" s="450"/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</row>
    <row r="86" spans="2:22" ht="14.25" customHeight="1" thickBot="1">
      <c r="B86" s="284"/>
      <c r="C86" s="450"/>
      <c r="D86" s="450"/>
      <c r="E86" s="450"/>
      <c r="F86" s="450"/>
      <c r="G86" s="450"/>
      <c r="H86" s="450"/>
      <c r="I86" s="450"/>
      <c r="J86" s="450"/>
      <c r="K86" s="450"/>
      <c r="L86" s="450"/>
      <c r="M86" s="450"/>
      <c r="N86" s="450"/>
      <c r="O86" s="450"/>
      <c r="P86" s="450"/>
      <c r="Q86" s="450"/>
      <c r="R86" s="450"/>
      <c r="S86" s="450"/>
      <c r="T86" s="450"/>
      <c r="U86" s="450"/>
      <c r="V86" s="450"/>
    </row>
    <row r="87" spans="2:22" ht="14.25" customHeight="1" thickBot="1">
      <c r="B87" s="284"/>
      <c r="C87" s="450"/>
      <c r="D87" s="450"/>
      <c r="E87" s="450"/>
      <c r="F87" s="450"/>
      <c r="G87" s="450"/>
      <c r="H87" s="450"/>
      <c r="I87" s="450"/>
      <c r="J87" s="450"/>
      <c r="K87" s="450"/>
      <c r="L87" s="450"/>
      <c r="M87" s="450"/>
      <c r="N87" s="450"/>
      <c r="O87" s="450"/>
      <c r="P87" s="450"/>
      <c r="Q87" s="450"/>
      <c r="R87" s="450"/>
      <c r="S87" s="450"/>
      <c r="T87" s="450"/>
      <c r="U87" s="450"/>
      <c r="V87" s="450"/>
    </row>
    <row r="88" spans="2:22" ht="14.25" customHeight="1" thickBot="1">
      <c r="B88" s="284"/>
      <c r="C88" s="450"/>
      <c r="D88" s="450"/>
      <c r="E88" s="450"/>
      <c r="F88" s="450"/>
      <c r="G88" s="450"/>
      <c r="H88" s="450"/>
      <c r="I88" s="450"/>
      <c r="J88" s="450"/>
      <c r="K88" s="450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</row>
    <row r="89" spans="2:22" ht="14.25" customHeight="1" thickBot="1">
      <c r="B89" s="284"/>
      <c r="C89" s="450"/>
      <c r="D89" s="450"/>
      <c r="E89" s="450"/>
      <c r="F89" s="450"/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50"/>
      <c r="R89" s="450"/>
      <c r="S89" s="450"/>
      <c r="T89" s="450"/>
      <c r="U89" s="450"/>
      <c r="V89" s="450"/>
    </row>
    <row r="90" spans="2:22" ht="14.25" customHeight="1" thickBot="1">
      <c r="B90" s="284"/>
      <c r="C90" s="450"/>
      <c r="D90" s="450"/>
      <c r="E90" s="450"/>
      <c r="F90" s="450"/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50"/>
      <c r="R90" s="450"/>
      <c r="S90" s="450"/>
      <c r="T90" s="450"/>
      <c r="U90" s="450"/>
      <c r="V90" s="450"/>
    </row>
    <row r="91" spans="2:22" ht="14.25" customHeight="1" thickBot="1">
      <c r="B91" s="284"/>
      <c r="C91" s="450"/>
      <c r="D91" s="450"/>
      <c r="E91" s="450"/>
      <c r="F91" s="450"/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50"/>
      <c r="R91" s="450"/>
      <c r="S91" s="450"/>
      <c r="T91" s="450"/>
      <c r="U91" s="450"/>
      <c r="V91" s="450"/>
    </row>
    <row r="92" spans="2:22" ht="14.25" customHeight="1" thickBot="1">
      <c r="B92" s="284"/>
      <c r="C92" s="450"/>
      <c r="D92" s="450"/>
      <c r="E92" s="450"/>
      <c r="F92" s="450"/>
      <c r="G92" s="450"/>
      <c r="H92" s="450"/>
      <c r="I92" s="450"/>
      <c r="J92" s="450"/>
      <c r="K92" s="450"/>
      <c r="L92" s="450"/>
      <c r="M92" s="450"/>
      <c r="N92" s="450"/>
      <c r="O92" s="450"/>
      <c r="P92" s="450"/>
      <c r="Q92" s="450"/>
      <c r="R92" s="450"/>
      <c r="S92" s="450"/>
      <c r="T92" s="450"/>
      <c r="U92" s="450"/>
      <c r="V92" s="450"/>
    </row>
    <row r="93" spans="2:22" ht="14.25" customHeight="1" thickBot="1">
      <c r="B93" s="284"/>
      <c r="C93" s="450"/>
      <c r="D93" s="450"/>
      <c r="E93" s="450"/>
      <c r="F93" s="450"/>
      <c r="G93" s="450"/>
      <c r="H93" s="450"/>
      <c r="I93" s="450"/>
      <c r="J93" s="450"/>
      <c r="K93" s="450"/>
      <c r="L93" s="450"/>
      <c r="M93" s="450"/>
      <c r="N93" s="450"/>
      <c r="O93" s="450"/>
      <c r="P93" s="450"/>
      <c r="Q93" s="450"/>
      <c r="R93" s="450"/>
      <c r="S93" s="450"/>
      <c r="T93" s="450"/>
      <c r="U93" s="450"/>
      <c r="V93" s="450"/>
    </row>
    <row r="94" spans="2:22" ht="14.25" customHeight="1" thickBot="1">
      <c r="B94" s="284"/>
      <c r="C94" s="450"/>
      <c r="D94" s="450"/>
      <c r="E94" s="450"/>
      <c r="F94" s="450"/>
      <c r="G94" s="450"/>
      <c r="H94" s="450"/>
      <c r="I94" s="450"/>
      <c r="J94" s="450"/>
      <c r="K94" s="450"/>
      <c r="L94" s="450"/>
      <c r="M94" s="450"/>
      <c r="N94" s="450"/>
      <c r="O94" s="450"/>
      <c r="P94" s="450"/>
      <c r="Q94" s="450"/>
      <c r="R94" s="450"/>
      <c r="S94" s="450"/>
      <c r="T94" s="450"/>
      <c r="U94" s="450"/>
      <c r="V94" s="450"/>
    </row>
    <row r="95" spans="2:22" ht="14.25" customHeight="1" thickBot="1">
      <c r="B95" s="284"/>
      <c r="C95" s="450"/>
      <c r="D95" s="450"/>
      <c r="E95" s="450"/>
      <c r="F95" s="450"/>
      <c r="G95" s="450"/>
      <c r="H95" s="450"/>
      <c r="I95" s="450"/>
      <c r="J95" s="450"/>
      <c r="K95" s="450"/>
      <c r="L95" s="450"/>
      <c r="M95" s="450"/>
      <c r="N95" s="450"/>
      <c r="O95" s="450"/>
      <c r="P95" s="450"/>
      <c r="Q95" s="450"/>
      <c r="R95" s="450"/>
      <c r="S95" s="450"/>
      <c r="T95" s="450"/>
      <c r="U95" s="450"/>
      <c r="V95" s="450"/>
    </row>
    <row r="96" spans="2:22" ht="14.25" customHeight="1" thickBot="1">
      <c r="B96" s="284"/>
      <c r="C96" s="450"/>
      <c r="D96" s="450"/>
      <c r="E96" s="450"/>
      <c r="F96" s="450"/>
      <c r="G96" s="450"/>
      <c r="H96" s="450"/>
      <c r="I96" s="450"/>
      <c r="J96" s="450"/>
      <c r="K96" s="450"/>
      <c r="L96" s="450"/>
      <c r="M96" s="450"/>
      <c r="N96" s="450"/>
      <c r="O96" s="450"/>
      <c r="P96" s="450"/>
      <c r="Q96" s="450"/>
      <c r="R96" s="450"/>
      <c r="S96" s="450"/>
      <c r="T96" s="450"/>
      <c r="U96" s="450"/>
      <c r="V96" s="450"/>
    </row>
    <row r="97" spans="2:22" ht="14.25" customHeight="1" thickBot="1">
      <c r="B97" s="284"/>
      <c r="C97" s="450"/>
      <c r="D97" s="450"/>
      <c r="E97" s="450"/>
      <c r="F97" s="450"/>
      <c r="G97" s="450"/>
      <c r="H97" s="450"/>
      <c r="I97" s="450"/>
      <c r="J97" s="450"/>
      <c r="K97" s="450"/>
      <c r="L97" s="450"/>
      <c r="M97" s="450"/>
      <c r="N97" s="450"/>
      <c r="O97" s="450"/>
      <c r="P97" s="450"/>
      <c r="Q97" s="450"/>
      <c r="R97" s="450"/>
      <c r="S97" s="450"/>
      <c r="T97" s="450"/>
      <c r="U97" s="450"/>
      <c r="V97" s="450"/>
    </row>
    <row r="98" spans="2:22" ht="14.25" customHeight="1" thickBot="1">
      <c r="B98" s="284"/>
      <c r="C98" s="450"/>
      <c r="D98" s="450"/>
      <c r="E98" s="450"/>
      <c r="F98" s="450"/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50"/>
      <c r="R98" s="450"/>
      <c r="S98" s="450"/>
      <c r="T98" s="450"/>
      <c r="U98" s="450"/>
      <c r="V98" s="450"/>
    </row>
    <row r="99" spans="2:22" ht="14.25" customHeight="1" thickBot="1">
      <c r="B99" s="284"/>
      <c r="C99" s="450"/>
      <c r="D99" s="450"/>
      <c r="E99" s="450"/>
      <c r="F99" s="450"/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50"/>
      <c r="R99" s="450"/>
      <c r="S99" s="450"/>
      <c r="T99" s="450"/>
      <c r="U99" s="450"/>
      <c r="V99" s="450"/>
    </row>
    <row r="100" spans="2:22" ht="14.25" customHeight="1" thickBot="1">
      <c r="B100" s="284"/>
      <c r="C100" s="450"/>
      <c r="D100" s="450"/>
      <c r="E100" s="450"/>
      <c r="F100" s="450"/>
      <c r="G100" s="450"/>
      <c r="H100" s="450"/>
      <c r="I100" s="450"/>
      <c r="J100" s="450"/>
      <c r="K100" s="450"/>
      <c r="L100" s="450"/>
      <c r="M100" s="450"/>
      <c r="N100" s="450"/>
      <c r="O100" s="450"/>
      <c r="P100" s="450"/>
      <c r="Q100" s="450"/>
      <c r="R100" s="450"/>
      <c r="S100" s="450"/>
      <c r="T100" s="450"/>
      <c r="U100" s="450"/>
      <c r="V100" s="450"/>
    </row>
    <row r="101" spans="2:22" ht="14.25" customHeight="1" thickBot="1">
      <c r="B101" s="284"/>
      <c r="C101" s="450"/>
      <c r="D101" s="450"/>
      <c r="E101" s="450"/>
      <c r="F101" s="450"/>
      <c r="G101" s="450"/>
      <c r="H101" s="450"/>
      <c r="I101" s="450"/>
      <c r="J101" s="450"/>
      <c r="K101" s="450"/>
      <c r="L101" s="450"/>
      <c r="M101" s="450"/>
      <c r="N101" s="450"/>
      <c r="O101" s="450"/>
      <c r="P101" s="450"/>
      <c r="Q101" s="450"/>
      <c r="R101" s="450"/>
      <c r="S101" s="450"/>
      <c r="T101" s="450"/>
      <c r="U101" s="450"/>
      <c r="V101" s="450"/>
    </row>
    <row r="102" spans="2:22" ht="14.25" customHeight="1" thickBot="1">
      <c r="B102" s="284"/>
      <c r="C102" s="450"/>
      <c r="D102" s="450"/>
      <c r="E102" s="450"/>
      <c r="F102" s="450"/>
      <c r="G102" s="450"/>
      <c r="H102" s="450"/>
      <c r="I102" s="450"/>
      <c r="J102" s="450"/>
      <c r="K102" s="450"/>
      <c r="L102" s="450"/>
      <c r="M102" s="450"/>
      <c r="N102" s="450"/>
      <c r="O102" s="450"/>
      <c r="P102" s="450"/>
      <c r="Q102" s="450"/>
      <c r="R102" s="450"/>
      <c r="S102" s="450"/>
      <c r="T102" s="450"/>
      <c r="U102" s="450"/>
      <c r="V102" s="450"/>
    </row>
    <row r="103" spans="2:22" ht="14.25" customHeight="1" thickBot="1">
      <c r="B103" s="284"/>
      <c r="C103" s="450"/>
      <c r="D103" s="450"/>
      <c r="E103" s="450"/>
      <c r="F103" s="450"/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50"/>
      <c r="R103" s="450"/>
      <c r="S103" s="450"/>
      <c r="T103" s="450"/>
      <c r="U103" s="450"/>
      <c r="V103" s="450"/>
    </row>
    <row r="104" spans="2:22" ht="14.25" customHeight="1" thickBot="1">
      <c r="B104" s="284"/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</row>
    <row r="105" spans="2:22" ht="14.25" customHeight="1" thickBot="1">
      <c r="B105" s="284"/>
      <c r="C105" s="450"/>
      <c r="D105" s="450"/>
      <c r="E105" s="450"/>
      <c r="F105" s="450"/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50"/>
      <c r="R105" s="450"/>
      <c r="S105" s="450"/>
      <c r="T105" s="450"/>
      <c r="U105" s="450"/>
      <c r="V105" s="450"/>
    </row>
    <row r="106" spans="2:22" ht="14.25" customHeight="1" thickBot="1">
      <c r="B106" s="284"/>
      <c r="C106" s="450"/>
      <c r="D106" s="450"/>
      <c r="E106" s="450"/>
      <c r="F106" s="450"/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50"/>
      <c r="R106" s="450"/>
      <c r="S106" s="450"/>
      <c r="T106" s="450"/>
      <c r="U106" s="450"/>
      <c r="V106" s="450"/>
    </row>
    <row r="107" spans="2:22" ht="14.25" customHeight="1" thickBot="1">
      <c r="B107" s="284"/>
      <c r="C107" s="450"/>
      <c r="D107" s="450"/>
      <c r="E107" s="450"/>
      <c r="F107" s="450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50"/>
      <c r="R107" s="450"/>
      <c r="S107" s="450"/>
      <c r="T107" s="450"/>
      <c r="U107" s="450"/>
      <c r="V107" s="450"/>
    </row>
    <row r="108" spans="2:22" ht="14.25" customHeight="1" thickBot="1">
      <c r="B108" s="284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</row>
    <row r="109" spans="2:22" ht="14.25" customHeight="1" thickBot="1">
      <c r="B109" s="284"/>
      <c r="C109" s="450"/>
      <c r="D109" s="450"/>
      <c r="E109" s="450"/>
      <c r="F109" s="450"/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50"/>
      <c r="R109" s="450"/>
      <c r="S109" s="450"/>
      <c r="T109" s="450"/>
      <c r="U109" s="450"/>
      <c r="V109" s="450"/>
    </row>
    <row r="110" spans="2:22" ht="14.25" customHeight="1" thickBot="1">
      <c r="B110" s="284"/>
      <c r="C110" s="450"/>
      <c r="D110" s="450"/>
      <c r="E110" s="450"/>
      <c r="F110" s="450"/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50"/>
      <c r="R110" s="450"/>
      <c r="S110" s="450"/>
      <c r="T110" s="450"/>
      <c r="U110" s="450"/>
      <c r="V110" s="450"/>
    </row>
    <row r="111" spans="2:22" ht="14.25" customHeight="1" thickBot="1">
      <c r="B111" s="284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</row>
    <row r="112" spans="2:22" ht="14.25" customHeight="1" thickBot="1">
      <c r="B112" s="284"/>
      <c r="C112" s="450"/>
      <c r="D112" s="450"/>
      <c r="E112" s="450"/>
      <c r="F112" s="450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50"/>
      <c r="R112" s="450"/>
      <c r="S112" s="450"/>
      <c r="T112" s="450"/>
      <c r="U112" s="450"/>
      <c r="V112" s="450"/>
    </row>
    <row r="113" spans="2:22" ht="14.25" customHeight="1" thickBot="1">
      <c r="B113" s="284"/>
      <c r="C113" s="450"/>
      <c r="D113" s="450"/>
      <c r="E113" s="450"/>
      <c r="F113" s="450"/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50"/>
      <c r="R113" s="450"/>
      <c r="S113" s="450"/>
      <c r="T113" s="450"/>
      <c r="U113" s="450"/>
      <c r="V113" s="450"/>
    </row>
    <row r="114" spans="2:22" ht="14.25" customHeight="1" thickBot="1">
      <c r="B114" s="284"/>
      <c r="C114" s="450"/>
      <c r="D114" s="450"/>
      <c r="E114" s="450"/>
      <c r="F114" s="450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50"/>
      <c r="R114" s="450"/>
      <c r="S114" s="450"/>
      <c r="T114" s="450"/>
      <c r="U114" s="450"/>
      <c r="V114" s="450"/>
    </row>
    <row r="115" spans="2:22" ht="14.25" customHeight="1" thickBot="1">
      <c r="B115" s="284"/>
      <c r="C115" s="450"/>
      <c r="D115" s="450"/>
      <c r="E115" s="450"/>
      <c r="F115" s="450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50"/>
      <c r="R115" s="450"/>
      <c r="S115" s="450"/>
      <c r="T115" s="450"/>
      <c r="U115" s="450"/>
      <c r="V115" s="450"/>
    </row>
    <row r="116" spans="2:22" ht="14.25" customHeight="1" thickBot="1">
      <c r="B116" s="284"/>
      <c r="C116" s="450"/>
      <c r="D116" s="450"/>
      <c r="E116" s="450"/>
      <c r="F116" s="450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50"/>
      <c r="R116" s="450"/>
      <c r="S116" s="450"/>
      <c r="T116" s="450"/>
      <c r="U116" s="450"/>
      <c r="V116" s="450"/>
    </row>
    <row r="117" spans="2:22" ht="14.25" customHeight="1" thickBot="1">
      <c r="B117" s="284"/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  <c r="U117" s="450"/>
      <c r="V117" s="450"/>
    </row>
    <row r="118" spans="2:22" ht="14.25" customHeight="1" thickBot="1">
      <c r="B118" s="284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  <c r="U118" s="450"/>
      <c r="V118" s="450"/>
    </row>
    <row r="119" spans="2:22" ht="14.25" customHeight="1" thickBot="1">
      <c r="B119" s="284"/>
      <c r="C119" s="450"/>
      <c r="D119" s="450"/>
      <c r="E119" s="450"/>
      <c r="F119" s="450"/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50"/>
      <c r="R119" s="450"/>
      <c r="S119" s="450"/>
      <c r="T119" s="450"/>
      <c r="U119" s="450"/>
      <c r="V119" s="450"/>
    </row>
    <row r="120" spans="2:22" ht="14.25" customHeight="1" thickBot="1">
      <c r="B120" s="284"/>
      <c r="C120" s="450"/>
      <c r="D120" s="450"/>
      <c r="E120" s="450"/>
      <c r="F120" s="450"/>
      <c r="G120" s="450"/>
      <c r="H120" s="450"/>
      <c r="I120" s="450"/>
      <c r="J120" s="450"/>
      <c r="K120" s="450"/>
      <c r="L120" s="450"/>
      <c r="M120" s="450"/>
      <c r="N120" s="450"/>
      <c r="O120" s="450"/>
      <c r="P120" s="450"/>
      <c r="Q120" s="450"/>
      <c r="R120" s="450"/>
      <c r="S120" s="450"/>
      <c r="T120" s="450"/>
      <c r="U120" s="450"/>
      <c r="V120" s="450"/>
    </row>
    <row r="121" spans="2:22" ht="14.25" customHeight="1" thickBot="1">
      <c r="B121" s="284"/>
      <c r="C121" s="450"/>
      <c r="D121" s="450"/>
      <c r="E121" s="450"/>
      <c r="F121" s="450"/>
      <c r="G121" s="450"/>
      <c r="H121" s="450"/>
      <c r="I121" s="450"/>
      <c r="J121" s="450"/>
      <c r="K121" s="450"/>
      <c r="L121" s="450"/>
      <c r="M121" s="450"/>
      <c r="N121" s="450"/>
      <c r="O121" s="450"/>
      <c r="P121" s="450"/>
      <c r="Q121" s="450"/>
      <c r="R121" s="450"/>
      <c r="S121" s="450"/>
      <c r="T121" s="450"/>
      <c r="U121" s="450"/>
      <c r="V121" s="450"/>
    </row>
    <row r="122" spans="2:22" ht="14.25" customHeight="1" thickBot="1">
      <c r="B122" s="284"/>
      <c r="C122" s="450"/>
      <c r="D122" s="450"/>
      <c r="E122" s="450"/>
      <c r="F122" s="450"/>
      <c r="G122" s="450"/>
      <c r="H122" s="450"/>
      <c r="I122" s="450"/>
      <c r="J122" s="450"/>
      <c r="K122" s="450"/>
      <c r="L122" s="450"/>
      <c r="M122" s="450"/>
      <c r="N122" s="450"/>
      <c r="O122" s="450"/>
      <c r="P122" s="450"/>
      <c r="Q122" s="450"/>
      <c r="R122" s="450"/>
      <c r="S122" s="450"/>
      <c r="T122" s="450"/>
      <c r="U122" s="450"/>
      <c r="V122" s="450"/>
    </row>
    <row r="123" spans="2:22" ht="14.25" customHeight="1" thickBot="1">
      <c r="B123" s="284"/>
      <c r="C123" s="450"/>
      <c r="D123" s="450"/>
      <c r="E123" s="450"/>
      <c r="F123" s="450"/>
      <c r="G123" s="450"/>
      <c r="H123" s="450"/>
      <c r="I123" s="450"/>
      <c r="J123" s="450"/>
      <c r="K123" s="450"/>
      <c r="L123" s="450"/>
      <c r="M123" s="450"/>
      <c r="N123" s="450"/>
      <c r="O123" s="450"/>
      <c r="P123" s="450"/>
      <c r="Q123" s="450"/>
      <c r="R123" s="450"/>
      <c r="S123" s="450"/>
      <c r="T123" s="450"/>
      <c r="U123" s="450"/>
      <c r="V123" s="450"/>
    </row>
    <row r="124" spans="2:22" ht="14.25" customHeight="1" thickBot="1">
      <c r="B124" s="284"/>
      <c r="C124" s="450"/>
      <c r="D124" s="450"/>
      <c r="E124" s="450"/>
      <c r="F124" s="450"/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50"/>
      <c r="R124" s="450"/>
      <c r="S124" s="450"/>
      <c r="T124" s="450"/>
      <c r="U124" s="450"/>
      <c r="V124" s="450"/>
    </row>
    <row r="125" spans="2:22" ht="14.25" customHeight="1" thickBot="1">
      <c r="B125" s="284"/>
      <c r="C125" s="450"/>
      <c r="D125" s="450"/>
      <c r="E125" s="450"/>
      <c r="F125" s="450"/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50"/>
      <c r="R125" s="450"/>
      <c r="S125" s="450"/>
      <c r="T125" s="450"/>
      <c r="U125" s="450"/>
      <c r="V125" s="450"/>
    </row>
    <row r="126" spans="2:22" ht="14.25" customHeight="1" thickBot="1">
      <c r="B126" s="284"/>
      <c r="C126" s="450"/>
      <c r="D126" s="450"/>
      <c r="E126" s="450"/>
      <c r="F126" s="450"/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50"/>
      <c r="R126" s="450"/>
      <c r="S126" s="450"/>
      <c r="T126" s="450"/>
      <c r="U126" s="450"/>
      <c r="V126" s="450"/>
    </row>
    <row r="127" spans="2:22" ht="14.25" customHeight="1" thickBot="1">
      <c r="B127" s="284"/>
      <c r="C127" s="450"/>
      <c r="D127" s="450"/>
      <c r="E127" s="450"/>
      <c r="F127" s="450"/>
      <c r="G127" s="450"/>
      <c r="H127" s="450"/>
      <c r="I127" s="450"/>
      <c r="J127" s="450"/>
      <c r="K127" s="450"/>
      <c r="L127" s="450"/>
      <c r="M127" s="450"/>
      <c r="N127" s="450"/>
      <c r="O127" s="450"/>
      <c r="P127" s="450"/>
      <c r="Q127" s="450"/>
      <c r="R127" s="450"/>
      <c r="S127" s="450"/>
      <c r="T127" s="450"/>
      <c r="U127" s="450"/>
      <c r="V127" s="450"/>
    </row>
    <row r="128" spans="2:22" ht="14.25" customHeight="1" thickBot="1">
      <c r="B128" s="284"/>
      <c r="C128" s="450"/>
      <c r="D128" s="450"/>
      <c r="E128" s="450"/>
      <c r="F128" s="450"/>
      <c r="G128" s="450"/>
      <c r="H128" s="450"/>
      <c r="I128" s="450"/>
      <c r="J128" s="450"/>
      <c r="K128" s="450"/>
      <c r="L128" s="450"/>
      <c r="M128" s="450"/>
      <c r="N128" s="450"/>
      <c r="O128" s="450"/>
      <c r="P128" s="450"/>
      <c r="Q128" s="450"/>
      <c r="R128" s="450"/>
      <c r="S128" s="450"/>
      <c r="T128" s="450"/>
      <c r="U128" s="450"/>
      <c r="V128" s="450"/>
    </row>
    <row r="129" spans="2:22" ht="14.25" customHeight="1" thickBot="1">
      <c r="B129" s="284"/>
      <c r="C129" s="450"/>
      <c r="D129" s="450"/>
      <c r="E129" s="450"/>
      <c r="F129" s="450"/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50"/>
      <c r="R129" s="450"/>
      <c r="S129" s="450"/>
      <c r="T129" s="450"/>
      <c r="U129" s="450"/>
      <c r="V129" s="450"/>
    </row>
    <row r="130" spans="2:22" ht="14.25" customHeight="1" thickBot="1">
      <c r="B130" s="284"/>
      <c r="C130" s="450"/>
      <c r="D130" s="450"/>
      <c r="E130" s="450"/>
      <c r="F130" s="450"/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50"/>
      <c r="R130" s="450"/>
      <c r="S130" s="450"/>
      <c r="T130" s="450"/>
      <c r="U130" s="450"/>
      <c r="V130" s="450"/>
    </row>
    <row r="131" spans="2:22" ht="14.25" customHeight="1" thickBot="1">
      <c r="B131" s="284"/>
      <c r="C131" s="450"/>
      <c r="D131" s="450"/>
      <c r="E131" s="450"/>
      <c r="F131" s="450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50"/>
      <c r="R131" s="450"/>
      <c r="S131" s="450"/>
      <c r="T131" s="450"/>
      <c r="U131" s="450"/>
      <c r="V131" s="450"/>
    </row>
    <row r="132" spans="2:22" ht="15.75" thickBot="1">
      <c r="B132" s="284"/>
      <c r="C132" s="450"/>
      <c r="D132" s="450"/>
      <c r="E132" s="450"/>
      <c r="F132" s="450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50"/>
      <c r="R132" s="450"/>
      <c r="S132" s="450"/>
      <c r="T132" s="450"/>
      <c r="U132" s="450"/>
      <c r="V132" s="450"/>
    </row>
    <row r="133" spans="2:22" ht="15.75" thickBot="1">
      <c r="B133" s="284"/>
      <c r="C133" s="450"/>
      <c r="D133" s="450"/>
      <c r="E133" s="450"/>
      <c r="F133" s="450"/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50"/>
      <c r="R133" s="450"/>
      <c r="S133" s="450"/>
      <c r="T133" s="450"/>
      <c r="U133" s="450"/>
      <c r="V133" s="450"/>
    </row>
    <row r="134" spans="2:22" ht="15.75" thickBot="1">
      <c r="B134" s="284"/>
      <c r="C134" s="450"/>
      <c r="D134" s="450"/>
      <c r="E134" s="450"/>
      <c r="F134" s="450"/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50"/>
      <c r="R134" s="450"/>
      <c r="S134" s="450"/>
      <c r="T134" s="450"/>
      <c r="U134" s="450"/>
      <c r="V134" s="450"/>
    </row>
    <row r="135" spans="2:22" ht="15.75" thickBot="1">
      <c r="B135" s="284"/>
      <c r="C135" s="450"/>
      <c r="D135" s="450"/>
      <c r="E135" s="450"/>
      <c r="F135" s="450"/>
      <c r="G135" s="450"/>
      <c r="H135" s="450"/>
      <c r="I135" s="450"/>
      <c r="J135" s="450"/>
      <c r="K135" s="450"/>
      <c r="L135" s="450"/>
      <c r="M135" s="450"/>
      <c r="N135" s="450"/>
      <c r="O135" s="450"/>
      <c r="P135" s="450"/>
      <c r="Q135" s="450"/>
      <c r="R135" s="450"/>
      <c r="S135" s="450"/>
      <c r="T135" s="450"/>
      <c r="U135" s="450"/>
      <c r="V135" s="450"/>
    </row>
    <row r="136" spans="2:22" ht="15.75" thickBot="1">
      <c r="B136" s="284"/>
      <c r="C136" s="450"/>
      <c r="D136" s="450"/>
      <c r="E136" s="450"/>
      <c r="F136" s="450"/>
      <c r="G136" s="450"/>
      <c r="H136" s="450"/>
      <c r="I136" s="450"/>
      <c r="J136" s="450"/>
      <c r="K136" s="450"/>
      <c r="L136" s="450"/>
      <c r="M136" s="450"/>
      <c r="N136" s="450"/>
      <c r="O136" s="450"/>
      <c r="P136" s="450"/>
      <c r="Q136" s="450"/>
      <c r="R136" s="450"/>
      <c r="S136" s="450"/>
      <c r="T136" s="450"/>
      <c r="U136" s="450"/>
      <c r="V136" s="450"/>
    </row>
    <row r="137" spans="2:22" ht="15.75" thickBot="1">
      <c r="B137" s="284"/>
      <c r="C137" s="450"/>
      <c r="D137" s="450"/>
      <c r="E137" s="450"/>
      <c r="F137" s="450"/>
      <c r="G137" s="450"/>
      <c r="H137" s="450"/>
      <c r="I137" s="450"/>
      <c r="J137" s="450"/>
      <c r="K137" s="450"/>
      <c r="L137" s="450"/>
      <c r="M137" s="450"/>
      <c r="N137" s="450"/>
      <c r="O137" s="450"/>
      <c r="P137" s="450"/>
      <c r="Q137" s="450"/>
      <c r="R137" s="450"/>
      <c r="S137" s="450"/>
      <c r="T137" s="450"/>
      <c r="U137" s="450"/>
      <c r="V137" s="450"/>
    </row>
    <row r="138" spans="2:22" ht="15.75" thickBot="1">
      <c r="B138" s="284"/>
      <c r="C138" s="450"/>
      <c r="D138" s="450"/>
      <c r="E138" s="450"/>
      <c r="F138" s="450"/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50"/>
      <c r="R138" s="450"/>
      <c r="S138" s="450"/>
      <c r="T138" s="450"/>
      <c r="U138" s="450"/>
      <c r="V138" s="450"/>
    </row>
    <row r="139" spans="2:22" ht="15.75" thickBot="1">
      <c r="B139" s="284"/>
      <c r="C139" s="450"/>
      <c r="D139" s="450"/>
      <c r="E139" s="450"/>
      <c r="F139" s="450"/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50"/>
      <c r="R139" s="450"/>
      <c r="S139" s="450"/>
      <c r="T139" s="450"/>
      <c r="U139" s="450"/>
      <c r="V139" s="450"/>
    </row>
    <row r="140" spans="2:22" ht="15.75" thickBot="1">
      <c r="B140" s="284"/>
      <c r="C140" s="450"/>
      <c r="D140" s="450"/>
      <c r="E140" s="450"/>
      <c r="F140" s="450"/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50"/>
      <c r="R140" s="450"/>
      <c r="S140" s="450"/>
      <c r="T140" s="450"/>
      <c r="U140" s="450"/>
      <c r="V140" s="450"/>
    </row>
    <row r="141" spans="2:22" ht="15.75" thickBot="1">
      <c r="B141" s="284"/>
      <c r="C141" s="450"/>
      <c r="D141" s="450"/>
      <c r="E141" s="450"/>
      <c r="F141" s="450"/>
      <c r="G141" s="450"/>
      <c r="H141" s="450"/>
      <c r="I141" s="450"/>
      <c r="J141" s="450"/>
      <c r="K141" s="450"/>
      <c r="L141" s="450"/>
      <c r="M141" s="450"/>
      <c r="N141" s="450"/>
      <c r="O141" s="450"/>
      <c r="P141" s="450"/>
      <c r="Q141" s="450"/>
      <c r="R141" s="450"/>
      <c r="S141" s="450"/>
      <c r="T141" s="450"/>
      <c r="U141" s="450"/>
      <c r="V141" s="450"/>
    </row>
    <row r="142" spans="2:22" ht="15.75" thickBot="1">
      <c r="B142" s="284"/>
      <c r="C142" s="450"/>
      <c r="D142" s="450"/>
      <c r="E142" s="450"/>
      <c r="F142" s="450"/>
      <c r="G142" s="450"/>
      <c r="H142" s="450"/>
      <c r="I142" s="450"/>
      <c r="J142" s="450"/>
      <c r="K142" s="450"/>
      <c r="L142" s="450"/>
      <c r="M142" s="450"/>
      <c r="N142" s="450"/>
      <c r="O142" s="450"/>
      <c r="P142" s="450"/>
      <c r="Q142" s="450"/>
      <c r="R142" s="450"/>
      <c r="S142" s="450"/>
      <c r="T142" s="450"/>
      <c r="U142" s="450"/>
      <c r="V142" s="450"/>
    </row>
    <row r="143" spans="2:22" ht="15.75" thickBot="1">
      <c r="B143" s="284"/>
      <c r="C143" s="450"/>
      <c r="D143" s="450"/>
      <c r="E143" s="450"/>
      <c r="F143" s="450"/>
      <c r="G143" s="450"/>
      <c r="H143" s="450"/>
      <c r="I143" s="450"/>
      <c r="J143" s="450"/>
      <c r="K143" s="450"/>
      <c r="L143" s="450"/>
      <c r="M143" s="450"/>
      <c r="N143" s="450"/>
      <c r="O143" s="450"/>
      <c r="P143" s="450"/>
      <c r="Q143" s="450"/>
      <c r="R143" s="450"/>
      <c r="S143" s="450"/>
      <c r="T143" s="450"/>
      <c r="U143" s="450"/>
      <c r="V143" s="450"/>
    </row>
    <row r="144" spans="2:22" ht="15.75" thickBot="1">
      <c r="B144" s="284"/>
      <c r="C144" s="450"/>
      <c r="D144" s="450"/>
      <c r="E144" s="450"/>
      <c r="F144" s="450"/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50"/>
      <c r="R144" s="450"/>
      <c r="S144" s="450"/>
      <c r="T144" s="450"/>
      <c r="U144" s="450"/>
      <c r="V144" s="450"/>
    </row>
    <row r="145" spans="2:22" ht="15.75" thickBot="1">
      <c r="B145" s="284"/>
      <c r="C145" s="450"/>
      <c r="D145" s="450"/>
      <c r="E145" s="450"/>
      <c r="F145" s="450"/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50"/>
      <c r="R145" s="450"/>
      <c r="S145" s="450"/>
      <c r="T145" s="450"/>
      <c r="U145" s="450"/>
      <c r="V145" s="450"/>
    </row>
    <row r="146" spans="2:22" ht="15.75" thickBot="1">
      <c r="B146" s="284"/>
      <c r="C146" s="450"/>
      <c r="D146" s="450"/>
      <c r="E146" s="450"/>
      <c r="F146" s="450"/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50"/>
      <c r="R146" s="450"/>
      <c r="S146" s="450"/>
      <c r="T146" s="450"/>
      <c r="U146" s="450"/>
      <c r="V146" s="450"/>
    </row>
    <row r="147" spans="2:22" ht="15.75" thickBot="1">
      <c r="B147" s="284"/>
      <c r="C147" s="450"/>
      <c r="D147" s="450"/>
      <c r="E147" s="450"/>
      <c r="F147" s="450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50"/>
      <c r="R147" s="450"/>
      <c r="S147" s="450"/>
      <c r="T147" s="450"/>
      <c r="U147" s="450"/>
      <c r="V147" s="450"/>
    </row>
    <row r="148" spans="2:22" ht="15.75" thickBot="1">
      <c r="B148" s="284"/>
      <c r="C148" s="450"/>
      <c r="D148" s="450"/>
      <c r="E148" s="450"/>
      <c r="F148" s="450"/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50"/>
      <c r="R148" s="450"/>
      <c r="S148" s="450"/>
      <c r="T148" s="450"/>
      <c r="U148" s="450"/>
      <c r="V148" s="450"/>
    </row>
    <row r="149" spans="2:22" ht="15.75" thickBot="1">
      <c r="B149" s="284"/>
      <c r="C149" s="450"/>
      <c r="D149" s="450"/>
      <c r="E149" s="450"/>
      <c r="F149" s="450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50"/>
      <c r="R149" s="450"/>
      <c r="S149" s="450"/>
      <c r="T149" s="450"/>
      <c r="U149" s="450"/>
      <c r="V149" s="450"/>
    </row>
    <row r="150" spans="2:22" ht="15.75" thickBot="1">
      <c r="B150" s="284"/>
      <c r="C150" s="450"/>
      <c r="D150" s="450"/>
      <c r="E150" s="450"/>
      <c r="F150" s="450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50"/>
      <c r="R150" s="450"/>
      <c r="S150" s="450"/>
      <c r="T150" s="450"/>
      <c r="U150" s="450"/>
      <c r="V150" s="450"/>
    </row>
    <row r="151" spans="2:22" ht="15.75" thickBot="1">
      <c r="B151" s="284"/>
      <c r="C151" s="450"/>
      <c r="D151" s="450"/>
      <c r="E151" s="450"/>
      <c r="F151" s="450"/>
      <c r="G151" s="450"/>
      <c r="H151" s="450"/>
      <c r="I151" s="450"/>
      <c r="J151" s="450"/>
      <c r="K151" s="450"/>
      <c r="L151" s="450"/>
      <c r="M151" s="450"/>
      <c r="N151" s="450"/>
      <c r="O151" s="450"/>
      <c r="P151" s="450"/>
      <c r="Q151" s="450"/>
      <c r="R151" s="450"/>
      <c r="S151" s="450"/>
      <c r="T151" s="450"/>
      <c r="U151" s="450"/>
      <c r="V151" s="450"/>
    </row>
    <row r="152" spans="2:22" ht="15.75" thickBot="1">
      <c r="B152" s="284"/>
      <c r="C152" s="450"/>
      <c r="D152" s="450"/>
      <c r="E152" s="450"/>
      <c r="F152" s="450"/>
      <c r="G152" s="450"/>
      <c r="H152" s="450"/>
      <c r="I152" s="450"/>
      <c r="J152" s="450"/>
      <c r="K152" s="450"/>
      <c r="L152" s="450"/>
      <c r="M152" s="450"/>
      <c r="N152" s="450"/>
      <c r="O152" s="450"/>
      <c r="P152" s="450"/>
      <c r="Q152" s="450"/>
      <c r="R152" s="450"/>
      <c r="S152" s="450"/>
      <c r="T152" s="450"/>
      <c r="U152" s="450"/>
      <c r="V152" s="450"/>
    </row>
    <row r="153" spans="2:22" ht="15.75" thickBot="1">
      <c r="B153" s="284"/>
      <c r="C153" s="450"/>
      <c r="D153" s="450"/>
      <c r="E153" s="450"/>
      <c r="F153" s="450"/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50"/>
      <c r="R153" s="450"/>
      <c r="S153" s="450"/>
      <c r="T153" s="450"/>
      <c r="U153" s="450"/>
      <c r="V153" s="450"/>
    </row>
    <row r="154" spans="2:22" ht="15.75" thickBot="1">
      <c r="B154" s="284"/>
      <c r="C154" s="450"/>
      <c r="D154" s="450"/>
      <c r="E154" s="450"/>
      <c r="F154" s="450"/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50"/>
      <c r="R154" s="450"/>
      <c r="S154" s="450"/>
      <c r="T154" s="450"/>
      <c r="U154" s="450"/>
      <c r="V154" s="450"/>
    </row>
    <row r="155" spans="2:22" ht="15.75" thickBot="1">
      <c r="B155" s="284"/>
      <c r="C155" s="450"/>
      <c r="D155" s="450"/>
      <c r="E155" s="450"/>
      <c r="F155" s="450"/>
      <c r="G155" s="450"/>
      <c r="H155" s="450"/>
      <c r="I155" s="450"/>
      <c r="J155" s="450"/>
      <c r="K155" s="450"/>
      <c r="L155" s="450"/>
      <c r="M155" s="450"/>
      <c r="N155" s="450"/>
      <c r="O155" s="450"/>
      <c r="P155" s="450"/>
      <c r="Q155" s="450"/>
      <c r="R155" s="450"/>
      <c r="S155" s="450"/>
      <c r="T155" s="450"/>
      <c r="U155" s="450"/>
      <c r="V155" s="450"/>
    </row>
    <row r="156" spans="2:22" ht="15.75" thickBot="1">
      <c r="B156" s="284"/>
      <c r="C156" s="450"/>
      <c r="D156" s="450"/>
      <c r="E156" s="450"/>
      <c r="F156" s="450"/>
      <c r="G156" s="450"/>
      <c r="H156" s="450"/>
      <c r="I156" s="450"/>
      <c r="J156" s="450"/>
      <c r="K156" s="450"/>
      <c r="L156" s="450"/>
      <c r="M156" s="450"/>
      <c r="N156" s="450"/>
      <c r="O156" s="450"/>
      <c r="P156" s="450"/>
      <c r="Q156" s="450"/>
      <c r="R156" s="450"/>
      <c r="S156" s="450"/>
      <c r="T156" s="450"/>
      <c r="U156" s="450"/>
      <c r="V156" s="450"/>
    </row>
  </sheetData>
  <sheetProtection algorithmName="SHA-512" hashValue="nph32Kp/huHbh7DmHIohtIiTW4GY1Rl5CAJN+zwJ7STilMckRjIi7njbpJbMTb9D94RyB0mLWACt3U9vUnXZoQ==" saltValue="2nMP2cPT04Qn1YiJOn2JyQ==" spinCount="100000" sheet="1" objects="1" scenarios="1"/>
  <conditionalFormatting sqref="C7:V156">
    <cfRule type="cellIs" dxfId="42" priority="1" operator="equal">
      <formula>"Não"</formula>
    </cfRule>
    <cfRule type="cellIs" dxfId="41" priority="2" operator="equal">
      <formula>"Sim"</formula>
    </cfRule>
  </conditionalFormatting>
  <dataValidations count="1">
    <dataValidation type="list" allowBlank="1" showInputMessage="1" showErrorMessage="1" sqref="C7:V156" xr:uid="{2E646D05-ED66-4D66-98BF-99EDBAF5C032}">
      <formula1>"Sim,Não"</formula1>
    </dataValidation>
  </dataValidations>
  <pageMargins left="0.511811024" right="0.511811024" top="0.78740157499999996" bottom="0.78740157499999996" header="0.31496062000000002" footer="0.31496062000000002"/>
  <pageSetup orientation="portrait" r:id="rId1"/>
  <drawing r:id="rId2"/>
  <legacyDrawing r:id="rId3"/>
</worksheet>
</file>

<file path=customUI/_rels/customUI14.xml.rels><?xml version="1.0" encoding="UTF-8" standalone="yes"?>
<Relationships xmlns="http://schemas.openxmlformats.org/package/2006/relationships"><Relationship Id="leitura2" Type="http://schemas.openxmlformats.org/officeDocument/2006/relationships/image" Target="images/leitura2.png"/><Relationship Id="ciclo" Type="http://schemas.openxmlformats.org/officeDocument/2006/relationships/image" Target="images/ciclo.png"/><Relationship Id="videoaulas" Type="http://schemas.openxmlformats.org/officeDocument/2006/relationships/image" Target="images/videoaulas.png"/><Relationship Id="horas" Type="http://schemas.openxmlformats.org/officeDocument/2006/relationships/image" Target="images/041-alarm.png"/><Relationship Id="financeiro" Type="http://schemas.openxmlformats.org/officeDocument/2006/relationships/image" Target="images/wallet-1.png"/><Relationship Id="relatorio" Type="http://schemas.openxmlformats.org/officeDocument/2006/relationships/image" Target="images/relatorios.png"/><Relationship Id="realizados" Type="http://schemas.openxmlformats.org/officeDocument/2006/relationships/image" Target="images/realizados.png"/><Relationship Id="previstos" Type="http://schemas.openxmlformats.org/officeDocument/2006/relationships/image" Target="images/previstos.png"/><Relationship Id="simulados" Type="http://schemas.openxmlformats.org/officeDocument/2006/relationships/image" Target="images/simulados0.png"/><Relationship Id="grade" Type="http://schemas.openxmlformats.org/officeDocument/2006/relationships/image" Target="images/calendar.png"/><Relationship Id="contato3" Type="http://schemas.openxmlformats.org/officeDocument/2006/relationships/image" Target="images/contato3.png"/><Relationship Id="edital" Type="http://schemas.openxmlformats.org/officeDocument/2006/relationships/image" Target="images/028-layer.png"/><Relationship Id="questoes" Type="http://schemas.openxmlformats.org/officeDocument/2006/relationships/image" Target="images/023-blackboard.png"/><Relationship Id="configuracoes" Type="http://schemas.openxmlformats.org/officeDocument/2006/relationships/image" Target="images/configuracoes.png"/><Relationship Id="contato2" Type="http://schemas.openxmlformats.org/officeDocument/2006/relationships/image" Target="images/contato2.png"/><Relationship Id="resumos" Type="http://schemas.openxmlformats.org/officeDocument/2006/relationships/image" Target="images/resumos.png"/><Relationship Id="rId" Type="http://schemas.openxmlformats.org/officeDocument/2006/relationships/image" Target="images/simulados.png"/><Relationship Id="leitura" Type="http://schemas.openxmlformats.org/officeDocument/2006/relationships/image" Target="images/leitura.png"/><Relationship Id="reload" Type="http://schemas.openxmlformats.org/officeDocument/2006/relationships/image" Target="images/reload.png"/></Relationships>
</file>

<file path=customUI/customUI14.xml><?xml version="1.0" encoding="utf-8"?>
<customUI xmlns="http://schemas.microsoft.com/office/2009/07/customui">
  <ribbon>
    <tabs>
      <tab id="TAB1" label="Concursos Públicos" insertBeforeMso="TabHome">
        <group id="GRUPO1" label="1. Início">
          <button id="botaoResumo" label="Resumo" size="large" onAction="macroResumo" image="resumos"/>
        </group>
        <group id="GRUPO2" label="2. Meus concursos">
          <button id="botaoEdital" label="Edital em foco" size="large" onAction="macroEdital" image="edital"/>
        </group>
        <group id="GRUPO3" label="3. Metodo de estudo">
          <button id="botaoGrade" label="Grade horária" size="large" onAction="macroGrade" image="grade"/>
          <separator id="SEPARADOR3"/>
          <button id="botaoCiclo" label="Ciclo de estudos" size="large" onAction="macroCiclo" image="reload"/>
        </group>
        <group id="GRUPO4" label="4. Estudos">
          <button id="botaoHoras" label="Horas de estudo" size="large" onAction="macroHoras" image="horas"/>
          <separator id="SEPARADOR4"/>
          <button id="botaoExercicios" label="Questões resolvidas" size="large" onAction="macroExercicios" image="questoes"/>
          <separator id="SEPARADOR5"/>
          <button id="botaoSimulados" label="Simulados" size="large" onAction="macroSimulados" image="simulados"/>
          <separator id="SEPARADOR51"/>
          <button id="botaoLeitura" label="Minhas leituras" size="large" onAction="macroLeitura" image="leitura2"/>
          <separator id="SEPARADOR7"/>
          <button id="botaoVideoaulas" label="Videoaulas assistidas" size="large" onAction="macroVideoaulas" image="videoaulas"/>
        </group>
        <group id="GRUPO41" label="5. Acompanhamento">
          <button id="botaoFinancas" label="Controle financeiro" size="large" onAction="macroFinancas" image="financeiro"/>
          <separator id="SEPARADOR81"/>
          <button id="botaoRealizados" label="Concursos realizados" size="large" onAction="macroRealizados" image="realizados"/>
          <separator id="SEPARADOR2"/>
          <button id="botaoPrevistos" label="Concursos previstos" size="large" onAction="macroPrevistos" image="previstos"/>
        </group>
        <group id="GRUPO5" label="6. Relatorios">
          <menu id="MENU1" image="relatorio" label="Gráficos" size="large">
            <button id="botaoRelExer" label="Gráficos de questões" onAction="macroRelExer" image="relatorio"/>
            <button id="botaoRelSim" label="Gráfico de simulados" onAction="macroRelSim" image="relatorio"/>
            <button id="botaoRelHoras" label="Gráfico de horas de estudo" onAction="macroRelHoras" image="relatorio"/>
            <button id="botaoRelFin" label="Gráfico financeiro" onAction="macroRelFin" image="relatorio"/>
          </menu>
        </group>
        <group id="GRUPO6" label="7. Ajustes">
          <button id="botaoConfiguracoes" label="Minhas configurações" size="large" onAction="macroConf" image="configuracoes"/>
        </group>
        <group id="GRUPO7" label="8. Contato">
          <button id="botaoContato" label="Fale conosco" size="large" onAction="macroCont" image="contato3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8</vt:i4>
      </vt:variant>
    </vt:vector>
  </HeadingPairs>
  <TitlesOfParts>
    <vt:vector size="30" baseType="lpstr">
      <vt:lpstr>Contato</vt:lpstr>
      <vt:lpstr>Dashboard</vt:lpstr>
      <vt:lpstr>Edital</vt:lpstr>
      <vt:lpstr>Ciclo</vt:lpstr>
      <vt:lpstr>Grade</vt:lpstr>
      <vt:lpstr>Horas</vt:lpstr>
      <vt:lpstr>Exercícios</vt:lpstr>
      <vt:lpstr>Simulados</vt:lpstr>
      <vt:lpstr>Videoaulas</vt:lpstr>
      <vt:lpstr>Leitura</vt:lpstr>
      <vt:lpstr>ConcursosPrevistos</vt:lpstr>
      <vt:lpstr>ConcursosRealizados</vt:lpstr>
      <vt:lpstr>Financeiro</vt:lpstr>
      <vt:lpstr>Rel_Exer</vt:lpstr>
      <vt:lpstr>Rel_Sim</vt:lpstr>
      <vt:lpstr>Rel_Horas</vt:lpstr>
      <vt:lpstr>Rel_Fin</vt:lpstr>
      <vt:lpstr>Configurações</vt:lpstr>
      <vt:lpstr>Dados</vt:lpstr>
      <vt:lpstr>1</vt:lpstr>
      <vt:lpstr>2</vt:lpstr>
      <vt:lpstr>3</vt:lpstr>
      <vt:lpstr>'1'!Area_de_impressao</vt:lpstr>
      <vt:lpstr>'2'!Area_de_impressao</vt:lpstr>
      <vt:lpstr>'3'!Area_de_impressao</vt:lpstr>
      <vt:lpstr>Ciclo!Area_de_impressao</vt:lpstr>
      <vt:lpstr>Grade!Area_de_impressao</vt:lpstr>
      <vt:lpstr>Rel_Exer!Area_de_impressao</vt:lpstr>
      <vt:lpstr>Rel_Fin!Area_de_impressao</vt:lpstr>
      <vt:lpstr>Rel_Horas!Area_de_impressao</vt:lpstr>
    </vt:vector>
  </TitlesOfParts>
  <Company>ConcursoOrganizado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Concurso Organizado - Planilhas para concursos públicos</dc:title>
  <dc:creator>Administrador;ConcursoOrganizado</dc:creator>
  <cp:keywords>ConcursoOrganizado</cp:keywords>
  <cp:lastModifiedBy>Administrador</cp:lastModifiedBy>
  <cp:lastPrinted>2018-10-11T13:48:13Z</cp:lastPrinted>
  <dcterms:created xsi:type="dcterms:W3CDTF">2018-09-05T11:52:26Z</dcterms:created>
  <dcterms:modified xsi:type="dcterms:W3CDTF">2018-12-12T00:15:44Z</dcterms:modified>
</cp:coreProperties>
</file>